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19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15.xml" ContentType="application/vnd.ms-excel.controlproperties+xml"/>
  <Override PartName="/xl/ctrlProps/ctrlProp9.xml" ContentType="application/vnd.ms-excel.controlproperties+xml"/>
  <Override PartName="/xl/ctrlProps/ctrlProp16.xml" ContentType="application/vnd.ms-excel.controlproperties+xml"/>
  <Override PartName="/xl/ctrlProps/ctrlProp24.xml" ContentType="application/vnd.ms-excel.controlproperties+xml"/>
  <Override PartName="/docProps/app.xml" ContentType="application/vnd.openxmlformats-officedocument.extended-properties+xml"/>
  <Override PartName="/xl/ctrlProps/ctrlProp23.xml" ContentType="application/vnd.ms-excel.controlproperties+xml"/>
  <Override PartName="/xl/ctrlProps/ctrlProp14.xml" ContentType="application/vnd.ms-excel.controlproperties+xml"/>
  <Override PartName="/xl/ctrlProps/ctrlProp22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21.xml" ContentType="application/vnd.ms-excel.controlproperties+xml"/>
  <Override PartName="/xl/ctrlProps/ctrlProp12.xml" ContentType="application/vnd.ms-excel.controlproperties+xml"/>
  <Override PartName="/xl/ctrlProps/ctrlProp20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05" yWindow="-105" windowWidth="23250" windowHeight="12570"/>
  </bookViews>
  <sheets>
    <sheet name="附表4-1一般房屋建築計畫成本概算表" sheetId="2" r:id="rId1"/>
  </sheets>
  <definedNames>
    <definedName name="_xlnm.Print_Area" localSheetId="0">'附表4-1一般房屋建築計畫成本概算表'!$A$1:$Z$78</definedName>
    <definedName name="_xlnm.Print_Titles" localSheetId="0">'附表4-1一般房屋建築計畫成本概算表'!$1:$13</definedName>
  </definedNames>
  <calcPr calcId="125725"/>
</workbook>
</file>

<file path=xl/calcChain.xml><?xml version="1.0" encoding="utf-8"?>
<calcChain xmlns="http://schemas.openxmlformats.org/spreadsheetml/2006/main">
  <c r="S73" i="2"/>
  <c r="BB71" s="1"/>
  <c r="BB69"/>
  <c r="BB66"/>
  <c r="BB60"/>
  <c r="BB58"/>
  <c r="BB56"/>
  <c r="BB54"/>
  <c r="BB52"/>
  <c r="BB50"/>
  <c r="BB48"/>
  <c r="BB46"/>
  <c r="BB44"/>
  <c r="BB42"/>
  <c r="BB40"/>
  <c r="BB38"/>
  <c r="BB36"/>
  <c r="BB34"/>
  <c r="BB32"/>
  <c r="BB24"/>
  <c r="BB22"/>
  <c r="BB20"/>
  <c r="BB18"/>
  <c r="BB16"/>
  <c r="BB14"/>
  <c r="AY56"/>
  <c r="AW56"/>
  <c r="AZ56" s="1"/>
  <c r="AY54"/>
  <c r="AW54"/>
  <c r="AZ54" s="1"/>
  <c r="BE28"/>
  <c r="AY48"/>
  <c r="AW48"/>
  <c r="AZ48" s="1"/>
  <c r="BE42"/>
  <c r="BE40"/>
  <c r="BE38"/>
  <c r="BE36"/>
  <c r="BE34"/>
  <c r="BE32"/>
  <c r="BE30"/>
  <c r="AV66"/>
  <c r="AY66" s="1"/>
  <c r="AW40"/>
  <c r="AZ40" s="1"/>
  <c r="AW20"/>
  <c r="AZ20" s="1"/>
  <c r="AW18"/>
  <c r="AZ18" s="1"/>
  <c r="AX69"/>
  <c r="AV69"/>
  <c r="AY69" s="1"/>
  <c r="AX71"/>
  <c r="AV71"/>
  <c r="AY71" s="1"/>
  <c r="AX66"/>
  <c r="AY44"/>
  <c r="AY46"/>
  <c r="AY50"/>
  <c r="AY52"/>
  <c r="AY58"/>
  <c r="AY60"/>
  <c r="AY42"/>
  <c r="AY40"/>
  <c r="AY38"/>
  <c r="AY30"/>
  <c r="AY32"/>
  <c r="AY34"/>
  <c r="AY36"/>
  <c r="AY28"/>
  <c r="AW44"/>
  <c r="AZ44" s="1"/>
  <c r="AW46"/>
  <c r="AZ46" s="1"/>
  <c r="AW50"/>
  <c r="AZ50" s="1"/>
  <c r="AW52"/>
  <c r="AZ52" s="1"/>
  <c r="AW58"/>
  <c r="AZ58" s="1"/>
  <c r="AW60"/>
  <c r="AZ60" s="1"/>
  <c r="AW42"/>
  <c r="AZ42" s="1"/>
  <c r="AW30"/>
  <c r="AZ30" s="1"/>
  <c r="AW32"/>
  <c r="AZ32" s="1"/>
  <c r="AW34"/>
  <c r="AZ34" s="1"/>
  <c r="AW36"/>
  <c r="AZ36" s="1"/>
  <c r="AW38"/>
  <c r="AZ38" s="1"/>
  <c r="AW28"/>
  <c r="AZ28" s="1"/>
  <c r="AZ16"/>
  <c r="AW24"/>
  <c r="AZ24" s="1"/>
  <c r="AW22"/>
  <c r="AZ22" s="1"/>
  <c r="AZ14"/>
  <c r="AY24"/>
  <c r="AY22"/>
  <c r="AY20"/>
  <c r="AY18"/>
  <c r="AY14"/>
  <c r="AX14"/>
  <c r="L74" l="1"/>
  <c r="Y6" s="1"/>
  <c r="BA56"/>
  <c r="BC56" s="1"/>
  <c r="BD56" s="1"/>
  <c r="BG56" s="1"/>
  <c r="BA54"/>
  <c r="BC54" s="1"/>
  <c r="BD54" s="1"/>
  <c r="BG54" s="1"/>
  <c r="BA48"/>
  <c r="BC48" s="1"/>
  <c r="BD48" s="1"/>
  <c r="BG48" s="1"/>
  <c r="AW66"/>
  <c r="AZ66" s="1"/>
  <c r="BA66" s="1"/>
  <c r="BC66" s="1"/>
  <c r="AW69"/>
  <c r="AZ69" s="1"/>
  <c r="BA69" s="1"/>
  <c r="BC69" s="1"/>
  <c r="BD69" s="1"/>
  <c r="L70" s="1"/>
  <c r="AW71"/>
  <c r="AZ71" s="1"/>
  <c r="BA71" s="1"/>
  <c r="BA14"/>
  <c r="BC14" s="1"/>
  <c r="BD14" s="1"/>
  <c r="BA24"/>
  <c r="BC24" s="1"/>
  <c r="BD24" s="1"/>
  <c r="BA30"/>
  <c r="L30" s="1"/>
  <c r="BB30" s="1"/>
  <c r="BA52"/>
  <c r="BC52" s="1"/>
  <c r="BD52" s="1"/>
  <c r="BG52" s="1"/>
  <c r="BA32"/>
  <c r="BA44"/>
  <c r="BC44" s="1"/>
  <c r="BD44" s="1"/>
  <c r="BG44" s="1"/>
  <c r="BA58"/>
  <c r="BC58" s="1"/>
  <c r="BD58" s="1"/>
  <c r="BG58" s="1"/>
  <c r="BA34"/>
  <c r="BA36"/>
  <c r="BA38"/>
  <c r="BA46"/>
  <c r="BC46" s="1"/>
  <c r="BD46" s="1"/>
  <c r="BG46" s="1"/>
  <c r="BA22"/>
  <c r="BC22" s="1"/>
  <c r="BD22" s="1"/>
  <c r="BA50"/>
  <c r="BC50" s="1"/>
  <c r="BD50" s="1"/>
  <c r="BG50" s="1"/>
  <c r="BA20"/>
  <c r="BC20" s="1"/>
  <c r="BA42"/>
  <c r="BA18"/>
  <c r="BC18" s="1"/>
  <c r="BA40"/>
  <c r="BA16"/>
  <c r="BC16" s="1"/>
  <c r="BD16" s="1"/>
  <c r="BA28"/>
  <c r="BA60"/>
  <c r="BC60" s="1"/>
  <c r="BD60" s="1"/>
  <c r="BG60" s="1"/>
  <c r="L28" l="1"/>
  <c r="BB28" s="1"/>
  <c r="BC28" s="1"/>
  <c r="BD28" s="1"/>
  <c r="BF28" s="1"/>
  <c r="BC34"/>
  <c r="BD34" s="1"/>
  <c r="BF34" s="1"/>
  <c r="S34" s="1"/>
  <c r="BC42"/>
  <c r="BD42" s="1"/>
  <c r="BF42" s="1"/>
  <c r="S42" s="1"/>
  <c r="BC30"/>
  <c r="BD30" s="1"/>
  <c r="BF30" s="1"/>
  <c r="S30" s="1"/>
  <c r="BC36"/>
  <c r="BD36" s="1"/>
  <c r="BF36" s="1"/>
  <c r="S36" s="1"/>
  <c r="BC32"/>
  <c r="BD32" s="1"/>
  <c r="BF32" s="1"/>
  <c r="S32" s="1"/>
  <c r="BC38"/>
  <c r="BD38" s="1"/>
  <c r="BF38" s="1"/>
  <c r="S38" s="1"/>
  <c r="BC40"/>
  <c r="BD40" s="1"/>
  <c r="BF40" s="1"/>
  <c r="BC71"/>
  <c r="BD71" s="1"/>
  <c r="BD66"/>
  <c r="L68" s="1"/>
  <c r="S6" s="1"/>
  <c r="BD20"/>
  <c r="BD18"/>
  <c r="S28" l="1"/>
  <c r="BD62"/>
  <c r="BD27"/>
  <c r="BD26" s="1"/>
  <c r="L26" s="1"/>
  <c r="S40"/>
  <c r="L62" l="1"/>
  <c r="J6" s="1"/>
  <c r="N8" s="1"/>
  <c r="BD63"/>
  <c r="S63" s="1"/>
  <c r="S27"/>
  <c r="W6"/>
  <c r="B6" l="1"/>
  <c r="N3" s="1"/>
</calcChain>
</file>

<file path=xl/sharedStrings.xml><?xml version="1.0" encoding="utf-8"?>
<sst xmlns="http://schemas.openxmlformats.org/spreadsheetml/2006/main" count="307" uniqueCount="162">
  <si>
    <t>項次</t>
  </si>
  <si>
    <t>項目名稱</t>
  </si>
  <si>
    <t>內容說明</t>
  </si>
  <si>
    <t>單位</t>
  </si>
  <si>
    <t>備註</t>
  </si>
  <si>
    <t>%</t>
  </si>
  <si>
    <t>式</t>
  </si>
  <si>
    <t>%</t>
    <phoneticPr fontId="1" type="noConversion"/>
  </si>
  <si>
    <t>元</t>
    <phoneticPr fontId="1" type="noConversion"/>
  </si>
  <si>
    <t xml:space="preserve"> 元</t>
    <phoneticPr fontId="1" type="noConversion"/>
  </si>
  <si>
    <t>挑高空間</t>
    <phoneticPr fontId="1" type="noConversion"/>
  </si>
  <si>
    <t>太陽光電設備</t>
    <phoneticPr fontId="1" type="noConversion"/>
  </si>
  <si>
    <t>分戶樓板之衝擊音隔音構造</t>
    <phoneticPr fontId="1" type="noConversion"/>
  </si>
  <si>
    <t>減震、制震構造</t>
    <phoneticPr fontId="1" type="noConversion"/>
  </si>
  <si>
    <t>雨水貯留利用系統及貯集滯洪設施</t>
    <phoneticPr fontId="1" type="noConversion"/>
  </si>
  <si>
    <t>超出合理空地範圍內之景觀</t>
    <phoneticPr fontId="1" type="noConversion"/>
  </si>
  <si>
    <t>+</t>
  </si>
  <si>
    <t>主條件</t>
    <phoneticPr fontId="1" type="noConversion"/>
  </si>
  <si>
    <t>次條件</t>
    <phoneticPr fontId="1" type="noConversion"/>
  </si>
  <si>
    <t>終條件</t>
    <phoneticPr fontId="1" type="noConversion"/>
  </si>
  <si>
    <t>條件聯集</t>
    <phoneticPr fontId="1" type="noConversion"/>
  </si>
  <si>
    <t>值</t>
    <phoneticPr fontId="1" type="noConversion"/>
  </si>
  <si>
    <t>條件×值</t>
    <phoneticPr fontId="1" type="noConversion"/>
  </si>
  <si>
    <t>終判斷(%)</t>
    <phoneticPr fontId="1" type="noConversion"/>
  </si>
  <si>
    <t>面積(平方公尺)或
體積(立方公尺)</t>
    <phoneticPr fontId="1" type="noConversion"/>
  </si>
  <si>
    <t>專案(面積或體積)增加價額($)</t>
    <phoneticPr fontId="1" type="noConversion"/>
  </si>
  <si>
    <t>專案(一式)增加價格($)</t>
    <phoneticPr fontId="1" type="noConversion"/>
  </si>
  <si>
    <t>-</t>
    <phoneticPr fontId="1" type="noConversion"/>
  </si>
  <si>
    <t>主條件</t>
    <phoneticPr fontId="1" type="noConversion"/>
  </si>
  <si>
    <t>=&gt;</t>
    <phoneticPr fontId="1" type="noConversion"/>
  </si>
  <si>
    <t>×</t>
    <phoneticPr fontId="1" type="noConversion"/>
  </si>
  <si>
    <t>+</t>
    <phoneticPr fontId="1" type="noConversion"/>
  </si>
  <si>
    <t>)</t>
    <phoneticPr fontId="1" type="noConversion"/>
  </si>
  <si>
    <t>地區係數(%)</t>
    <phoneticPr fontId="1" type="noConversion"/>
  </si>
  <si>
    <t>小計</t>
    <phoneticPr fontId="1" type="noConversion"/>
  </si>
  <si>
    <t>(元)</t>
    <phoneticPr fontId="1" type="noConversion"/>
  </si>
  <si>
    <t>(%)</t>
    <phoneticPr fontId="1" type="noConversion"/>
  </si>
  <si>
    <t>元</t>
    <phoneticPr fontId="1" type="noConversion"/>
  </si>
  <si>
    <t>%)</t>
    <phoneticPr fontId="1" type="noConversion"/>
  </si>
  <si>
    <t>)×(</t>
    <phoneticPr fontId="1" type="noConversion"/>
  </si>
  <si>
    <t>1</t>
    <phoneticPr fontId="1" type="noConversion"/>
  </si>
  <si>
    <t>特殊大地工程(含地質改良，不含一般基樁)</t>
    <phoneticPr fontId="1" type="noConversion"/>
  </si>
  <si>
    <t>%</t>
    <phoneticPr fontId="1" type="noConversion"/>
  </si>
  <si>
    <t>小計(物調係數)=</t>
    <phoneticPr fontId="1" type="noConversion"/>
  </si>
  <si>
    <t>小計(地區係數)=</t>
    <phoneticPr fontId="1" type="noConversion"/>
  </si>
  <si>
    <t>超出「合理空地範圍」部分之景觀面積另計；合理空地範圍面積=[(概估建築面積÷法定建蔽率)－概估建築面積推算合理空地範圍]。</t>
    <phoneticPr fontId="1" type="noConversion"/>
  </si>
  <si>
    <t>BIM作業費用(施工階段)</t>
    <phoneticPr fontId="1" type="noConversion"/>
  </si>
  <si>
    <t>10,000元/平方公尺</t>
    <phoneticPr fontId="1" type="noConversion"/>
  </si>
  <si>
    <t>高壓水泥噴射樁</t>
    <phoneticPr fontId="1" type="noConversion"/>
  </si>
  <si>
    <t>機械攪拌工法(GGE)、攪拌樁</t>
    <phoneticPr fontId="1" type="noConversion"/>
  </si>
  <si>
    <t>山坡地開發工程</t>
    <phoneticPr fontId="1" type="noConversion"/>
  </si>
  <si>
    <t>大樹保護及遷移費用</t>
    <phoneticPr fontId="1" type="noConversion"/>
  </si>
  <si>
    <t>特殊工法(如預鑄)</t>
    <phoneticPr fontId="1" type="noConversion"/>
  </si>
  <si>
    <t>行政單位要求</t>
    <phoneticPr fontId="1" type="noConversion"/>
  </si>
  <si>
    <t>其他類似上述項目為機關特定需求增加者</t>
    <phoneticPr fontId="1" type="noConversion"/>
  </si>
  <si>
    <t>特殊設備(如機械停車)</t>
    <phoneticPr fontId="1" type="noConversion"/>
  </si>
  <si>
    <t>年</t>
    <phoneticPr fontId="1" type="noConversion"/>
  </si>
  <si>
    <t>%</t>
    <phoneticPr fontId="1" type="noConversion"/>
  </si>
  <si>
    <t>物調係數b加計=</t>
    <phoneticPr fontId="1" type="noConversion"/>
  </si>
  <si>
    <t>預估漲幅a=</t>
    <phoneticPr fontId="1" type="noConversion"/>
  </si>
  <si>
    <t>時間n=</t>
    <phoneticPr fontId="1" type="noConversion"/>
  </si>
  <si>
    <t>=</t>
    <phoneticPr fontId="1" type="noConversion"/>
  </si>
  <si>
    <t>×</t>
    <phoneticPr fontId="1" type="noConversion"/>
  </si>
  <si>
    <r>
      <t>單價×數量
(元/m</t>
    </r>
    <r>
      <rPr>
        <vertAlign val="superscript"/>
        <sz val="16"/>
        <rFont val="標楷體"/>
        <family val="4"/>
        <charset val="136"/>
      </rPr>
      <t>2</t>
    </r>
    <r>
      <rPr>
        <sz val="16"/>
        <rFont val="標楷體"/>
        <family val="4"/>
        <charset val="136"/>
      </rPr>
      <t>)×(m</t>
    </r>
    <r>
      <rPr>
        <vertAlign val="superscript"/>
        <sz val="16"/>
        <rFont val="標楷體"/>
        <family val="4"/>
        <charset val="136"/>
      </rPr>
      <t>2</t>
    </r>
    <r>
      <rPr>
        <sz val="16"/>
        <rFont val="標楷體"/>
        <family val="4"/>
        <charset val="136"/>
      </rPr>
      <t>)</t>
    </r>
    <phoneticPr fontId="1" type="noConversion"/>
  </si>
  <si>
    <r>
      <t>單價×數量
(元/m</t>
    </r>
    <r>
      <rPr>
        <vertAlign val="superscript"/>
        <sz val="16"/>
        <rFont val="標楷體"/>
        <family val="4"/>
        <charset val="136"/>
      </rPr>
      <t>3</t>
    </r>
    <r>
      <rPr>
        <sz val="16"/>
        <rFont val="標楷體"/>
        <family val="4"/>
        <charset val="136"/>
      </rPr>
      <t>)×(m</t>
    </r>
    <r>
      <rPr>
        <vertAlign val="superscript"/>
        <sz val="16"/>
        <rFont val="標楷體"/>
        <family val="4"/>
        <charset val="136"/>
      </rPr>
      <t>3</t>
    </r>
    <r>
      <rPr>
        <sz val="16"/>
        <rFont val="標楷體"/>
        <family val="4"/>
        <charset val="136"/>
      </rPr>
      <t>)</t>
    </r>
    <phoneticPr fontId="1" type="noConversion"/>
  </si>
  <si>
    <t>×</t>
    <phoneticPr fontId="1" type="noConversion"/>
  </si>
  <si>
    <t>+</t>
    <phoneticPr fontId="1" type="noConversion"/>
  </si>
  <si>
    <t>)×(</t>
    <phoneticPr fontId="1" type="noConversion"/>
  </si>
  <si>
    <t>1</t>
    <phoneticPr fontId="1" type="noConversion"/>
  </si>
  <si>
    <t>+</t>
    <phoneticPr fontId="1" type="noConversion"/>
  </si>
  <si>
    <t>)</t>
    <phoneticPr fontId="1" type="noConversion"/>
  </si>
  <si>
    <t>銅</t>
    <phoneticPr fontId="1" type="noConversion"/>
  </si>
  <si>
    <t>級</t>
    <phoneticPr fontId="1" type="noConversion"/>
  </si>
  <si>
    <t>銀</t>
    <phoneticPr fontId="1" type="noConversion"/>
  </si>
  <si>
    <t>黃金</t>
    <phoneticPr fontId="1" type="noConversion"/>
  </si>
  <si>
    <t>鑽石</t>
    <phoneticPr fontId="1" type="noConversion"/>
  </si>
  <si>
    <t>地區係數加計=</t>
    <phoneticPr fontId="1" type="noConversion"/>
  </si>
  <si>
    <r>
      <t>綠建築</t>
    </r>
    <r>
      <rPr>
        <sz val="14"/>
        <rFont val="標楷體"/>
        <family val="4"/>
        <charset val="136"/>
      </rPr>
      <t xml:space="preserve">
</t>
    </r>
    <r>
      <rPr>
        <b/>
        <sz val="14"/>
        <color rgb="FFFF0000"/>
        <rFont val="標楷體"/>
        <family val="4"/>
        <charset val="136"/>
      </rPr>
      <t>(請於右方下拉式選單，選擇等級)</t>
    </r>
    <phoneticPr fontId="1" type="noConversion"/>
  </si>
  <si>
    <r>
      <t xml:space="preserve">智慧建築
</t>
    </r>
    <r>
      <rPr>
        <b/>
        <sz val="14"/>
        <color rgb="FFFF0000"/>
        <rFont val="標楷體"/>
        <family val="4"/>
        <charset val="136"/>
      </rPr>
      <t>(請於右方下拉式選單，選擇等級)</t>
    </r>
    <phoneticPr fontId="1" type="noConversion"/>
  </si>
  <si>
    <r>
      <t>地下室超建</t>
    </r>
    <r>
      <rPr>
        <b/>
        <sz val="14"/>
        <color rgb="FFFF0000"/>
        <rFont val="標楷體"/>
        <family val="4"/>
        <charset val="136"/>
      </rPr>
      <t>(請於右方下拉式選單，選擇樓層數)</t>
    </r>
    <phoneticPr fontId="1" type="noConversion"/>
  </si>
  <si>
    <t>公尺</t>
    <phoneticPr fontId="1" type="noConversion"/>
  </si>
  <si>
    <t>挑高樓層高度(標準層高度為3.6公尺)</t>
    <phoneticPr fontId="1" type="noConversion"/>
  </si>
  <si>
    <t>單位面積造價加計</t>
    <phoneticPr fontId="1" type="noConversion"/>
  </si>
  <si>
    <t xml:space="preserve">挑高空間加計費用=單位面積造價×挑高係數；挑高係數=[《實際樓層高度公尺–3.6》÷3.6]×0.25÷1.15。
</t>
    <phoneticPr fontId="1" type="noConversion"/>
  </si>
  <si>
    <t>①</t>
    <phoneticPr fontId="1" type="noConversion"/>
  </si>
  <si>
    <t>②</t>
    <phoneticPr fontId="1" type="noConversion"/>
  </si>
  <si>
    <t>③</t>
    <phoneticPr fontId="1" type="noConversion"/>
  </si>
  <si>
    <t>⑤</t>
    <phoneticPr fontId="1" type="noConversion"/>
  </si>
  <si>
    <t>(=單位面積造價加計</t>
    <phoneticPr fontId="1" type="noConversion"/>
  </si>
  <si>
    <r>
      <t>小計(</t>
    </r>
    <r>
      <rPr>
        <b/>
        <sz val="18"/>
        <color rgb="FF000000"/>
        <rFont val="Segoe UI Symbol"/>
        <family val="4"/>
      </rPr>
      <t>①</t>
    </r>
    <r>
      <rPr>
        <b/>
        <sz val="18"/>
        <color rgb="FF000000"/>
        <rFont val="標楷體"/>
        <family val="4"/>
        <charset val="136"/>
      </rPr>
      <t>至</t>
    </r>
    <r>
      <rPr>
        <b/>
        <sz val="18"/>
        <color rgb="FF000000"/>
        <rFont val="Segoe UI Symbol"/>
        <family val="4"/>
      </rPr>
      <t>⑤</t>
    </r>
    <r>
      <rPr>
        <b/>
        <sz val="18"/>
        <color rgb="FF000000"/>
        <rFont val="標楷體"/>
        <family val="4"/>
        <charset val="136"/>
      </rPr>
      <t>項)=</t>
    </r>
    <phoneticPr fontId="1" type="noConversion"/>
  </si>
  <si>
    <t>⑥</t>
    <phoneticPr fontId="1" type="noConversion"/>
  </si>
  <si>
    <t>⑦</t>
    <phoneticPr fontId="1" type="noConversion"/>
  </si>
  <si>
    <t>⑧</t>
    <phoneticPr fontId="1" type="noConversion"/>
  </si>
  <si>
    <t>⑨</t>
    <phoneticPr fontId="1" type="noConversion"/>
  </si>
  <si>
    <t>⑩</t>
    <phoneticPr fontId="1" type="noConversion"/>
  </si>
  <si>
    <t>⑪</t>
    <phoneticPr fontId="1" type="noConversion"/>
  </si>
  <si>
    <t>特殊空調設備費(一般空調設施以外，如資訊機房及檔案庫房恆溫恆濕、備援系統、多聯變頻系統等)</t>
    <phoneticPr fontId="1" type="noConversion"/>
  </si>
  <si>
    <t>建築能效評估</t>
    <phoneticPr fontId="1" type="noConversion"/>
  </si>
  <si>
    <t>㉑</t>
    <phoneticPr fontId="1" type="noConversion"/>
  </si>
  <si>
    <t>㉒</t>
    <phoneticPr fontId="1" type="noConversion"/>
  </si>
  <si>
    <r>
      <t>小計(</t>
    </r>
    <r>
      <rPr>
        <b/>
        <sz val="18"/>
        <color rgb="FF000000"/>
        <rFont val="Segoe UI Symbol"/>
        <family val="4"/>
      </rPr>
      <t>⑥</t>
    </r>
    <r>
      <rPr>
        <b/>
        <sz val="18"/>
        <color rgb="FF000000"/>
        <rFont val="標楷體"/>
        <family val="4"/>
        <charset val="136"/>
      </rPr>
      <t>至㉒項)=</t>
    </r>
    <phoneticPr fontId="1" type="noConversion"/>
  </si>
  <si>
    <t xml:space="preserve">④ </t>
    <phoneticPr fontId="1" type="noConversion"/>
  </si>
  <si>
    <r>
      <rPr>
        <sz val="14"/>
        <color rgb="FF000000"/>
        <rFont val="Segoe UI Symbol"/>
        <family val="4"/>
      </rPr>
      <t>⑫</t>
    </r>
    <phoneticPr fontId="1" type="noConversion"/>
  </si>
  <si>
    <r>
      <rPr>
        <sz val="14"/>
        <color rgb="FF000000"/>
        <rFont val="Segoe UI Symbol"/>
        <family val="4"/>
      </rPr>
      <t>⑬</t>
    </r>
    <phoneticPr fontId="1" type="noConversion"/>
  </si>
  <si>
    <r>
      <rPr>
        <sz val="14"/>
        <color rgb="FF000000"/>
        <rFont val="Segoe UI Symbol"/>
        <family val="4"/>
      </rPr>
      <t>⑭</t>
    </r>
    <phoneticPr fontId="1" type="noConversion"/>
  </si>
  <si>
    <r>
      <rPr>
        <sz val="14"/>
        <color rgb="FF000000"/>
        <rFont val="Segoe UI Symbol"/>
        <family val="4"/>
      </rPr>
      <t>⑮</t>
    </r>
    <phoneticPr fontId="1" type="noConversion"/>
  </si>
  <si>
    <r>
      <rPr>
        <sz val="14"/>
        <color rgb="FF000000"/>
        <rFont val="Segoe UI Symbol"/>
        <family val="4"/>
      </rPr>
      <t>⑯</t>
    </r>
    <phoneticPr fontId="1" type="noConversion"/>
  </si>
  <si>
    <r>
      <rPr>
        <sz val="14"/>
        <color rgb="FF000000"/>
        <rFont val="Segoe UI Symbol"/>
        <family val="4"/>
      </rPr>
      <t>⑰</t>
    </r>
    <phoneticPr fontId="1" type="noConversion"/>
  </si>
  <si>
    <r>
      <rPr>
        <sz val="14"/>
        <color rgb="FF000000"/>
        <rFont val="Segoe UI Symbol"/>
        <family val="4"/>
      </rPr>
      <t>⑱</t>
    </r>
    <phoneticPr fontId="1" type="noConversion"/>
  </si>
  <si>
    <r>
      <rPr>
        <sz val="14"/>
        <color rgb="FF000000"/>
        <rFont val="Segoe UI Symbol"/>
        <family val="4"/>
      </rPr>
      <t>⑲</t>
    </r>
    <phoneticPr fontId="1" type="noConversion"/>
  </si>
  <si>
    <r>
      <rPr>
        <sz val="14"/>
        <color rgb="FF000000"/>
        <rFont val="Segoe UI Symbol"/>
        <family val="4"/>
      </rPr>
      <t>⑳</t>
    </r>
    <phoneticPr fontId="1" type="noConversion"/>
  </si>
  <si>
    <t>樓層數1~5 層：地下層超過1層→第2層差額另計</t>
    <phoneticPr fontId="1" type="noConversion"/>
  </si>
  <si>
    <t>樓層數6~12層：地下層超過2層→第3層差額另計</t>
    <phoneticPr fontId="1" type="noConversion"/>
  </si>
  <si>
    <t>樓層數13 層以上：地下層超過3層→第4層差額另計</t>
    <phoneticPr fontId="1" type="noConversion"/>
  </si>
  <si>
    <t>耐震設計之用途係數自1.25 提高至1.5(加成上限6%)</t>
    <phoneticPr fontId="1" type="noConversion"/>
  </si>
  <si>
    <t>加計費用</t>
    <phoneticPr fontId="1" type="noConversion"/>
  </si>
  <si>
    <r>
      <t>1.本電子試算表使用前，須先填寫本表中「總樓地板需求面積(m</t>
    </r>
    <r>
      <rPr>
        <b/>
        <vertAlign val="superscript"/>
        <sz val="18"/>
        <color rgb="FFFF0000"/>
        <rFont val="標楷體"/>
        <family val="4"/>
        <charset val="136"/>
      </rPr>
      <t>2</t>
    </r>
    <r>
      <rPr>
        <b/>
        <sz val="18"/>
        <color rgb="FFFF0000"/>
        <rFont val="標楷體"/>
        <family val="4"/>
        <charset val="136"/>
      </rPr>
      <t>)」及「單位面積造價(元/m</t>
    </r>
    <r>
      <rPr>
        <b/>
        <vertAlign val="superscript"/>
        <sz val="18"/>
        <color rgb="FFFF0000"/>
        <rFont val="標楷體"/>
        <family val="4"/>
        <charset val="136"/>
      </rPr>
      <t>2</t>
    </r>
    <r>
      <rPr>
        <b/>
        <sz val="18"/>
        <color rgb="FFFF0000"/>
        <rFont val="標楷體"/>
        <family val="4"/>
        <charset val="136"/>
      </rPr>
      <t>」)。
2.本表僅適用113年度(含)以後之編列基準。</t>
    </r>
    <phoneticPr fontId="1" type="noConversion"/>
  </si>
  <si>
    <t>=</t>
    <phoneticPr fontId="1" type="noConversion"/>
  </si>
  <si>
    <t>3.2.3.工程預備費</t>
    <phoneticPr fontId="1" type="noConversion"/>
  </si>
  <si>
    <t>3.2.4.物價調整費</t>
    <phoneticPr fontId="1" type="noConversion"/>
  </si>
  <si>
    <t>挑高區域之樓地板面積加計挑高空間費用。</t>
    <phoneticPr fontId="1" type="noConversion"/>
  </si>
  <si>
    <t>3.工程經費(元)</t>
    <phoneticPr fontId="1" type="noConversion"/>
  </si>
  <si>
    <t>專案研析項目費用(元)</t>
    <phoneticPr fontId="1" type="noConversion"/>
  </si>
  <si>
    <t>物調係數b(%)</t>
    <phoneticPr fontId="1" type="noConversion"/>
  </si>
  <si>
    <r>
      <t>總樓地板需求面積(m</t>
    </r>
    <r>
      <rPr>
        <vertAlign val="superscript"/>
        <sz val="14"/>
        <color rgb="FFFF0000"/>
        <rFont val="標楷體"/>
        <family val="4"/>
        <charset val="136"/>
      </rPr>
      <t>2</t>
    </r>
    <r>
      <rPr>
        <sz val="14"/>
        <color rgb="FFFF0000"/>
        <rFont val="標楷體"/>
        <family val="4"/>
        <charset val="136"/>
      </rPr>
      <t>)</t>
    </r>
    <phoneticPr fontId="1" type="noConversion"/>
  </si>
  <si>
    <r>
      <t>單位面積造價(元/m</t>
    </r>
    <r>
      <rPr>
        <vertAlign val="superscript"/>
        <sz val="14"/>
        <color rgb="FFFF0000"/>
        <rFont val="標楷體"/>
        <family val="4"/>
        <charset val="136"/>
      </rPr>
      <t>2</t>
    </r>
    <r>
      <rPr>
        <sz val="14"/>
        <color rgb="FFFF0000"/>
        <rFont val="標楷體"/>
        <family val="4"/>
        <charset val="136"/>
      </rPr>
      <t>)</t>
    </r>
    <phoneticPr fontId="1" type="noConversion"/>
  </si>
  <si>
    <t>計畫成本</t>
    <phoneticPr fontId="1" type="noConversion"/>
  </si>
  <si>
    <t>式</t>
    <phoneticPr fontId="1" type="noConversion"/>
  </si>
  <si>
    <t>元</t>
    <phoneticPr fontId="1" type="noConversion"/>
  </si>
  <si>
    <t>3.2.1.直接工程成本</t>
    <phoneticPr fontId="1" type="noConversion"/>
  </si>
  <si>
    <t>1.規劃階段作業費用(含可行性評估及綜合規劃)</t>
    <phoneticPr fontId="1" type="noConversion"/>
  </si>
  <si>
    <t>2.用地取得及拆遷補償費</t>
    <phoneticPr fontId="1" type="noConversion"/>
  </si>
  <si>
    <t>3.2.1.1-B直接工程費(專案研析項目)</t>
    <phoneticPr fontId="1" type="noConversion"/>
  </si>
  <si>
    <t>3.3.②協助開闢公共設施相關費用</t>
    <phoneticPr fontId="1" type="noConversion"/>
  </si>
  <si>
    <t>3.4.施工期間利息</t>
    <phoneticPr fontId="1" type="noConversion"/>
  </si>
  <si>
    <t>4.利息</t>
    <phoneticPr fontId="1" type="noConversion"/>
  </si>
  <si>
    <t>5.營運及維修成本</t>
    <phoneticPr fontId="1" type="noConversion"/>
  </si>
  <si>
    <r>
      <t>3.2.1.1-C直接工程費(地區係數)</t>
    </r>
    <r>
      <rPr>
        <b/>
        <sz val="18"/>
        <color rgb="FFFF0000"/>
        <rFont val="標楷體"/>
        <family val="4"/>
        <charset val="136"/>
      </rPr>
      <t>(請於下方下拉式選單，選擇地區)</t>
    </r>
    <phoneticPr fontId="1" type="noConversion"/>
  </si>
  <si>
    <t>每M2按1萬元編列預算</t>
    <phoneticPr fontId="1" type="noConversion"/>
  </si>
  <si>
    <t>特殊外牆或構造工程</t>
  </si>
  <si>
    <t>非採用一般外飾之特殊外牆或構造</t>
    <phoneticPr fontId="1" type="noConversion"/>
  </si>
  <si>
    <t>×(</t>
    <phoneticPr fontId="1" type="noConversion"/>
  </si>
  <si>
    <t>+</t>
    <phoneticPr fontId="1" type="noConversion"/>
  </si>
  <si>
    <t>)</t>
    <phoneticPr fontId="1" type="noConversion"/>
  </si>
  <si>
    <t>)</t>
    <phoneticPr fontId="1" type="noConversion"/>
  </si>
  <si>
    <t>］×(</t>
    <phoneticPr fontId="1" type="noConversion"/>
  </si>
  <si>
    <t>=［</t>
    <phoneticPr fontId="1" type="noConversion"/>
  </si>
  <si>
    <t>間接成本比率(%)</t>
    <phoneticPr fontId="1" type="noConversion"/>
  </si>
  <si>
    <t>工程預備費比率(%)</t>
    <phoneticPr fontId="1" type="noConversion"/>
  </si>
  <si>
    <t>工程預備費比率加計=</t>
  </si>
  <si>
    <t>小計(工程預備費比率)=</t>
  </si>
  <si>
    <t>①本島平地原住民地區(地區加成上限 10%)</t>
    <phoneticPr fontId="1" type="noConversion"/>
  </si>
  <si>
    <t>②本島山地原住民地區(地區加成上限 12%)</t>
    <phoneticPr fontId="1" type="noConversion"/>
  </si>
  <si>
    <t>③離島地區(地區加成上限 30%)</t>
    <phoneticPr fontId="1" type="noConversion"/>
  </si>
  <si>
    <t>④特殊需求，機關敘明理由提供佐證資料填列(如離島中離島地區、偏遠地區···)</t>
    <phoneticPr fontId="1" type="noConversion"/>
  </si>
  <si>
    <t xml:space="preserve">不再適用估編手冊建築篇 109 年 3月修正版， 表 18-2之參考比率 </t>
    <phoneticPr fontId="1" type="noConversion"/>
  </si>
  <si>
    <t>附表4-1一般房屋建築計畫成本概算表</t>
    <phoneticPr fontId="1" type="noConversion"/>
  </si>
  <si>
    <t>相關法定審議要求(如出流管制計畫審議、水土保持計畫審議、都市設計審議、交通影響評估、文資審議等)</t>
    <phoneticPr fontId="1" type="noConversion"/>
  </si>
  <si>
    <t>依據附件第三點(十)，個案工程若有此項目，機關得外加增列</t>
    <phoneticPr fontId="1" type="noConversion"/>
  </si>
  <si>
    <t>依據附件第三點(七)</t>
    <phoneticPr fontId="1" type="noConversion"/>
  </si>
  <si>
    <t>依據附件第三點(六)及(九)</t>
    <phoneticPr fontId="1" type="noConversion"/>
  </si>
  <si>
    <r>
      <t>ｂ=(1+ａ)</t>
    </r>
    <r>
      <rPr>
        <vertAlign val="superscript"/>
        <sz val="14"/>
        <rFont val="標楷體"/>
        <family val="4"/>
        <charset val="136"/>
      </rPr>
      <t>ｎ-1</t>
    </r>
    <r>
      <rPr>
        <sz val="14"/>
        <rFont val="標楷體"/>
        <family val="4"/>
        <charset val="136"/>
      </rPr>
      <t>。
ｎ：計畫時間長度。
ｂ：物價調整年增率係數。
ａ：預估物價指數每年上漲幅度。</t>
    </r>
    <phoneticPr fontId="1" type="noConversion"/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</si>
</sst>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76" formatCode="#,##0_ ;[Red]\-#,##0\ "/>
    <numFmt numFmtId="177" formatCode="0_ ;[Red]\-0\ "/>
    <numFmt numFmtId="178" formatCode="_-* #,##0_-;\-* #,##0_-;_-* &quot;-&quot;??_-;_-@_-"/>
    <numFmt numFmtId="179" formatCode="0.00_ "/>
    <numFmt numFmtId="180" formatCode="#,##0.00_ ;[Red]\-#,##0.00\ "/>
    <numFmt numFmtId="181" formatCode="#,##0.000_ ;[Red]\-#,##0.000\ "/>
    <numFmt numFmtId="182" formatCode="0.0_ "/>
    <numFmt numFmtId="183" formatCode="0.0%"/>
    <numFmt numFmtId="184" formatCode="0.0_);[Red]\(0.0\)"/>
  </numFmts>
  <fonts count="3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0"/>
      <color rgb="FF000000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sz val="14"/>
      <name val="標楷體"/>
      <family val="4"/>
      <charset val="136"/>
    </font>
    <font>
      <sz val="18"/>
      <color rgb="FF000000"/>
      <name val="標楷體"/>
      <family val="4"/>
      <charset val="136"/>
    </font>
    <font>
      <sz val="18"/>
      <color theme="1"/>
      <name val="標楷體"/>
      <family val="4"/>
      <charset val="136"/>
    </font>
    <font>
      <sz val="18"/>
      <name val="標楷體"/>
      <family val="4"/>
      <charset val="136"/>
    </font>
    <font>
      <b/>
      <sz val="20"/>
      <color theme="1"/>
      <name val="標楷體"/>
      <family val="4"/>
      <charset val="136"/>
    </font>
    <font>
      <sz val="16"/>
      <name val="標楷體"/>
      <family val="4"/>
      <charset val="136"/>
    </font>
    <font>
      <u/>
      <sz val="14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b/>
      <sz val="18"/>
      <name val="標楷體"/>
      <family val="4"/>
      <charset val="136"/>
    </font>
    <font>
      <sz val="14"/>
      <color rgb="FFFF0000"/>
      <name val="標楷體"/>
      <family val="4"/>
      <charset val="136"/>
    </font>
    <font>
      <vertAlign val="superscript"/>
      <sz val="16"/>
      <name val="標楷體"/>
      <family val="4"/>
      <charset val="136"/>
    </font>
    <font>
      <b/>
      <sz val="18"/>
      <color rgb="FFFF0000"/>
      <name val="標楷體"/>
      <family val="4"/>
      <charset val="136"/>
    </font>
    <font>
      <b/>
      <vertAlign val="superscript"/>
      <sz val="18"/>
      <color rgb="FFFF0000"/>
      <name val="標楷體"/>
      <family val="4"/>
      <charset val="136"/>
    </font>
    <font>
      <sz val="14"/>
      <color rgb="FFFF0000"/>
      <name val="新細明體"/>
      <family val="2"/>
      <charset val="136"/>
      <scheme val="minor"/>
    </font>
    <font>
      <sz val="14"/>
      <color rgb="FF000000"/>
      <name val="Segoe UI Symbol"/>
      <family val="4"/>
    </font>
    <font>
      <b/>
      <sz val="18"/>
      <color rgb="FF000000"/>
      <name val="Segoe UI Symbol"/>
      <family val="4"/>
    </font>
    <font>
      <sz val="12"/>
      <color rgb="FFFF0000"/>
      <name val="標楷體"/>
      <family val="4"/>
      <charset val="136"/>
    </font>
    <font>
      <b/>
      <sz val="14"/>
      <name val="標楷體"/>
      <family val="4"/>
      <charset val="136"/>
    </font>
    <font>
      <vertAlign val="superscript"/>
      <sz val="14"/>
      <color rgb="FFFF0000"/>
      <name val="標楷體"/>
      <family val="4"/>
      <charset val="136"/>
    </font>
    <font>
      <sz val="16"/>
      <name val="新細明體"/>
      <family val="2"/>
      <charset val="136"/>
      <scheme val="minor"/>
    </font>
    <font>
      <vertAlign val="superscript"/>
      <sz val="14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</cellStyleXfs>
  <cellXfs count="327">
    <xf numFmtId="0" fontId="0" fillId="0" borderId="0" xfId="0">
      <alignment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79" fontId="6" fillId="0" borderId="0" xfId="0" applyNumberFormat="1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176" fontId="12" fillId="3" borderId="12" xfId="0" quotePrefix="1" applyNumberFormat="1" applyFont="1" applyFill="1" applyBorder="1" applyAlignment="1">
      <alignment horizontal="center" vertical="center" wrapText="1"/>
    </xf>
    <xf numFmtId="0" fontId="14" fillId="3" borderId="5" xfId="0" quotePrefix="1" applyFont="1" applyFill="1" applyBorder="1" applyAlignment="1">
      <alignment horizontal="center" vertical="center" wrapText="1"/>
    </xf>
    <xf numFmtId="0" fontId="18" fillId="0" borderId="0" xfId="0" applyFont="1" applyProtection="1">
      <alignment vertical="center"/>
      <protection locked="0"/>
    </xf>
    <xf numFmtId="176" fontId="12" fillId="3" borderId="2" xfId="0" quotePrefix="1" applyNumberFormat="1" applyFont="1" applyFill="1" applyBorder="1" applyAlignment="1">
      <alignment horizontal="center" vertical="center" wrapText="1"/>
    </xf>
    <xf numFmtId="179" fontId="12" fillId="3" borderId="12" xfId="0" applyNumberFormat="1" applyFont="1" applyFill="1" applyBorder="1" applyAlignment="1">
      <alignment horizontal="center" vertical="center" wrapText="1"/>
    </xf>
    <xf numFmtId="176" fontId="12" fillId="3" borderId="3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10" fontId="12" fillId="3" borderId="12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right" vertical="center"/>
      <protection locked="0"/>
    </xf>
    <xf numFmtId="0" fontId="16" fillId="4" borderId="8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2" fillId="2" borderId="7" xfId="0" applyFont="1" applyFill="1" applyBorder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76" fontId="18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justify" vertical="center" wrapText="1"/>
      <protection locked="0"/>
    </xf>
    <xf numFmtId="0" fontId="13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 hidden="1"/>
    </xf>
    <xf numFmtId="0" fontId="4" fillId="0" borderId="0" xfId="0" applyFont="1" applyProtection="1">
      <alignment vertical="center"/>
      <protection locked="0" hidden="1"/>
    </xf>
    <xf numFmtId="177" fontId="4" fillId="0" borderId="0" xfId="0" applyNumberFormat="1" applyFont="1" applyProtection="1">
      <alignment vertical="center"/>
      <protection locked="0" hidden="1"/>
    </xf>
    <xf numFmtId="176" fontId="18" fillId="0" borderId="0" xfId="0" applyNumberFormat="1" applyFont="1" applyAlignment="1" applyProtection="1">
      <alignment horizontal="center" vertical="center"/>
      <protection locked="0" hidden="1"/>
    </xf>
    <xf numFmtId="0" fontId="17" fillId="0" borderId="0" xfId="0" applyFont="1" applyAlignment="1" applyProtection="1">
      <alignment horizontal="center" vertical="center" wrapText="1"/>
      <protection locked="0" hidden="1"/>
    </xf>
    <xf numFmtId="0" fontId="18" fillId="0" borderId="0" xfId="0" applyFont="1" applyProtection="1">
      <alignment vertical="center"/>
      <protection locked="0" hidden="1"/>
    </xf>
    <xf numFmtId="177" fontId="18" fillId="0" borderId="0" xfId="0" applyNumberFormat="1" applyFont="1" applyProtection="1">
      <alignment vertical="center"/>
      <protection locked="0" hidden="1"/>
    </xf>
    <xf numFmtId="0" fontId="11" fillId="0" borderId="0" xfId="0" applyFont="1" applyAlignment="1" applyProtection="1">
      <alignment horizontal="center" vertical="center" wrapText="1"/>
      <protection locked="0" hidden="1"/>
    </xf>
    <xf numFmtId="0" fontId="9" fillId="0" borderId="0" xfId="0" applyFont="1" applyAlignment="1" applyProtection="1">
      <alignment horizontal="center" vertical="center" wrapText="1"/>
      <protection locked="0" hidden="1"/>
    </xf>
    <xf numFmtId="0" fontId="10" fillId="0" borderId="0" xfId="0" applyFont="1" applyProtection="1">
      <alignment vertical="center"/>
      <protection locked="0" hidden="1"/>
    </xf>
    <xf numFmtId="177" fontId="10" fillId="0" borderId="0" xfId="0" applyNumberFormat="1" applyFont="1" applyProtection="1">
      <alignment vertical="center"/>
      <protection locked="0" hidden="1"/>
    </xf>
    <xf numFmtId="0" fontId="16" fillId="0" borderId="0" xfId="0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Protection="1">
      <alignment vertical="center"/>
      <protection locked="0" hidden="1"/>
    </xf>
    <xf numFmtId="177" fontId="4" fillId="0" borderId="1" xfId="0" applyNumberFormat="1" applyFont="1" applyBorder="1" applyAlignment="1" applyProtection="1">
      <alignment horizontal="center" vertical="center"/>
      <protection locked="0" hidden="1"/>
    </xf>
    <xf numFmtId="177" fontId="4" fillId="0" borderId="1" xfId="0" applyNumberFormat="1" applyFont="1" applyBorder="1" applyAlignment="1" applyProtection="1">
      <alignment horizontal="center" vertical="center" wrapText="1"/>
      <protection locked="0" hidden="1"/>
    </xf>
    <xf numFmtId="176" fontId="5" fillId="0" borderId="1" xfId="0" applyNumberFormat="1" applyFont="1" applyBorder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left" vertical="center" wrapText="1"/>
      <protection locked="0" hidden="1"/>
    </xf>
    <xf numFmtId="0" fontId="3" fillId="0" borderId="0" xfId="0" applyFont="1" applyAlignment="1" applyProtection="1">
      <alignment horizontal="left" vertical="center" wrapText="1"/>
      <protection locked="0" hidden="1"/>
    </xf>
    <xf numFmtId="0" fontId="2" fillId="0" borderId="1" xfId="0" applyFont="1" applyBorder="1" applyAlignment="1" applyProtection="1">
      <alignment horizontal="center" vertical="center" wrapText="1"/>
      <protection locked="0" hidden="1"/>
    </xf>
    <xf numFmtId="176" fontId="4" fillId="0" borderId="1" xfId="0" applyNumberFormat="1" applyFont="1" applyBorder="1" applyAlignment="1" applyProtection="1">
      <alignment horizontal="center" vertical="center"/>
      <protection locked="0" hidden="1"/>
    </xf>
    <xf numFmtId="0" fontId="6" fillId="0" borderId="0" xfId="0" applyFont="1" applyProtection="1">
      <alignment vertical="center"/>
      <protection locked="0" hidden="1"/>
    </xf>
    <xf numFmtId="0" fontId="6" fillId="0" borderId="1" xfId="0" applyFont="1" applyBorder="1" applyAlignment="1" applyProtection="1">
      <alignment horizontal="center" vertical="center" wrapText="1"/>
      <protection locked="0" hidden="1"/>
    </xf>
    <xf numFmtId="183" fontId="16" fillId="3" borderId="1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176" fontId="12" fillId="3" borderId="1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6" fillId="4" borderId="11" xfId="0" applyFont="1" applyFill="1" applyBorder="1" applyAlignment="1">
      <alignment horizontal="center" vertical="center" wrapText="1"/>
    </xf>
    <xf numFmtId="176" fontId="12" fillId="3" borderId="0" xfId="0" applyNumberFormat="1" applyFont="1" applyFill="1" applyAlignment="1">
      <alignment horizontal="center" vertical="center"/>
    </xf>
    <xf numFmtId="179" fontId="16" fillId="2" borderId="10" xfId="0" applyNumberFormat="1" applyFont="1" applyFill="1" applyBorder="1" applyAlignment="1" applyProtection="1">
      <alignment horizontal="right" vertical="center"/>
      <protection locked="0"/>
    </xf>
    <xf numFmtId="0" fontId="16" fillId="3" borderId="12" xfId="0" applyFont="1" applyFill="1" applyBorder="1" applyAlignment="1" applyProtection="1">
      <alignment horizontal="center" vertical="center"/>
      <protection locked="0"/>
    </xf>
    <xf numFmtId="178" fontId="12" fillId="3" borderId="12" xfId="1" applyNumberFormat="1" applyFont="1" applyFill="1" applyBorder="1" applyAlignment="1" applyProtection="1">
      <alignment horizontal="center" vertical="center"/>
    </xf>
    <xf numFmtId="10" fontId="12" fillId="3" borderId="12" xfId="1" applyNumberFormat="1" applyFont="1" applyFill="1" applyBorder="1" applyAlignment="1" applyProtection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4" borderId="0" xfId="0" applyFont="1" applyFill="1" applyAlignment="1">
      <alignment horizontal="left" vertical="center"/>
    </xf>
    <xf numFmtId="0" fontId="24" fillId="6" borderId="0" xfId="0" applyFont="1" applyFill="1" applyAlignment="1">
      <alignment horizontal="left" vertical="center" wrapText="1"/>
    </xf>
    <xf numFmtId="0" fontId="24" fillId="4" borderId="0" xfId="0" applyFont="1" applyFill="1" applyAlignment="1">
      <alignment horizontal="left" vertical="center" wrapText="1"/>
    </xf>
    <xf numFmtId="0" fontId="25" fillId="4" borderId="0" xfId="0" applyFont="1" applyFill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9" fillId="0" borderId="0" xfId="0" applyFont="1">
      <alignment vertical="center"/>
    </xf>
    <xf numFmtId="0" fontId="12" fillId="2" borderId="12" xfId="0" applyFont="1" applyFill="1" applyBorder="1" applyAlignment="1" applyProtection="1">
      <alignment horizontal="center" vertical="center" wrapText="1"/>
      <protection locked="0"/>
    </xf>
    <xf numFmtId="176" fontId="12" fillId="7" borderId="16" xfId="0" applyNumberFormat="1" applyFont="1" applyFill="1" applyBorder="1" applyAlignment="1" applyProtection="1">
      <alignment horizontal="center" vertical="center"/>
      <protection locked="0"/>
    </xf>
    <xf numFmtId="0" fontId="17" fillId="0" borderId="5" xfId="0" applyFont="1" applyBorder="1" applyAlignment="1">
      <alignment horizontal="center" vertical="center" wrapText="1"/>
    </xf>
    <xf numFmtId="0" fontId="24" fillId="3" borderId="12" xfId="0" applyFont="1" applyFill="1" applyBorder="1" applyAlignment="1">
      <alignment vertical="center" wrapText="1"/>
    </xf>
    <xf numFmtId="176" fontId="16" fillId="3" borderId="2" xfId="0" quotePrefix="1" applyNumberFormat="1" applyFont="1" applyFill="1" applyBorder="1" applyAlignment="1">
      <alignment horizontal="center" vertical="center" wrapText="1"/>
    </xf>
    <xf numFmtId="176" fontId="16" fillId="3" borderId="12" xfId="0" quotePrefix="1" applyNumberFormat="1" applyFont="1" applyFill="1" applyBorder="1" applyAlignment="1">
      <alignment horizontal="center" vertical="center" wrapText="1"/>
    </xf>
    <xf numFmtId="179" fontId="16" fillId="3" borderId="12" xfId="0" applyNumberFormat="1" applyFont="1" applyFill="1" applyBorder="1" applyAlignment="1">
      <alignment horizontal="center" vertical="center" wrapText="1"/>
    </xf>
    <xf numFmtId="176" fontId="16" fillId="3" borderId="12" xfId="0" applyNumberFormat="1" applyFont="1" applyFill="1" applyBorder="1" applyAlignment="1">
      <alignment horizontal="center" vertical="center" wrapText="1"/>
    </xf>
    <xf numFmtId="176" fontId="16" fillId="3" borderId="12" xfId="0" applyNumberFormat="1" applyFont="1" applyFill="1" applyBorder="1" applyAlignment="1">
      <alignment horizontal="right" vertical="center"/>
    </xf>
    <xf numFmtId="176" fontId="16" fillId="3" borderId="12" xfId="0" quotePrefix="1" applyNumberFormat="1" applyFont="1" applyFill="1" applyBorder="1" applyAlignment="1">
      <alignment horizontal="right" vertical="center" wrapText="1"/>
    </xf>
    <xf numFmtId="176" fontId="16" fillId="3" borderId="12" xfId="0" applyNumberFormat="1" applyFont="1" applyFill="1" applyBorder="1" applyAlignment="1">
      <alignment horizontal="center" vertical="center"/>
    </xf>
    <xf numFmtId="0" fontId="21" fillId="3" borderId="12" xfId="0" applyFont="1" applyFill="1" applyBorder="1" applyAlignment="1" applyProtection="1">
      <alignment horizontal="center" vertical="center" wrapText="1"/>
      <protection locked="0"/>
    </xf>
    <xf numFmtId="176" fontId="16" fillId="3" borderId="3" xfId="0" applyNumberFormat="1" applyFont="1" applyFill="1" applyBorder="1" applyAlignment="1">
      <alignment horizontal="center" vertical="center"/>
    </xf>
    <xf numFmtId="176" fontId="16" fillId="3" borderId="0" xfId="0" applyNumberFormat="1" applyFont="1" applyFill="1" applyAlignment="1">
      <alignment horizontal="center" vertical="center"/>
    </xf>
    <xf numFmtId="176" fontId="21" fillId="0" borderId="0" xfId="0" applyNumberFormat="1" applyFont="1" applyAlignment="1">
      <alignment horizontal="center" vertical="center"/>
    </xf>
    <xf numFmtId="0" fontId="21" fillId="0" borderId="0" xfId="0" applyFont="1" applyAlignment="1" applyProtection="1">
      <alignment vertical="center" wrapText="1"/>
      <protection locked="0"/>
    </xf>
    <xf numFmtId="176" fontId="21" fillId="0" borderId="0" xfId="0" applyNumberFormat="1" applyFont="1" applyAlignment="1" applyProtection="1">
      <alignment horizontal="center" vertical="center"/>
      <protection locked="0" hidden="1"/>
    </xf>
    <xf numFmtId="0" fontId="21" fillId="0" borderId="0" xfId="0" applyFont="1" applyAlignment="1" applyProtection="1">
      <alignment horizontal="center" vertical="center" wrapText="1"/>
      <protection locked="0" hidden="1"/>
    </xf>
    <xf numFmtId="0" fontId="21" fillId="0" borderId="0" xfId="0" applyFont="1" applyAlignment="1" applyProtection="1">
      <alignment vertical="center" wrapText="1"/>
      <protection locked="0" hidden="1"/>
    </xf>
    <xf numFmtId="177" fontId="21" fillId="0" borderId="0" xfId="0" applyNumberFormat="1" applyFont="1" applyAlignment="1" applyProtection="1">
      <alignment vertical="center" wrapText="1"/>
      <protection locked="0" hidden="1"/>
    </xf>
    <xf numFmtId="176" fontId="16" fillId="3" borderId="12" xfId="0" applyNumberFormat="1" applyFont="1" applyFill="1" applyBorder="1" applyAlignment="1">
      <alignment vertical="center" wrapText="1"/>
    </xf>
    <xf numFmtId="176" fontId="25" fillId="3" borderId="7" xfId="0" applyNumberFormat="1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vertical="center" wrapText="1"/>
    </xf>
    <xf numFmtId="0" fontId="24" fillId="9" borderId="3" xfId="0" applyFont="1" applyFill="1" applyBorder="1" applyAlignment="1">
      <alignment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vertical="center" wrapText="1"/>
    </xf>
    <xf numFmtId="176" fontId="12" fillId="3" borderId="12" xfId="0" applyNumberFormat="1" applyFont="1" applyFill="1" applyBorder="1" applyAlignment="1">
      <alignment horizontal="center" vertical="center" wrapText="1"/>
    </xf>
    <xf numFmtId="9" fontId="12" fillId="3" borderId="12" xfId="1" applyNumberFormat="1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right" vertical="center"/>
      <protection locked="0"/>
    </xf>
    <xf numFmtId="0" fontId="16" fillId="4" borderId="8" xfId="0" applyFont="1" applyFill="1" applyBorder="1" applyAlignment="1">
      <alignment horizontal="center" vertical="center"/>
    </xf>
    <xf numFmtId="182" fontId="16" fillId="4" borderId="1" xfId="0" applyNumberFormat="1" applyFont="1" applyFill="1" applyBorder="1" applyAlignment="1">
      <alignment vertical="center" wrapText="1"/>
    </xf>
    <xf numFmtId="176" fontId="27" fillId="10" borderId="2" xfId="0" applyNumberFormat="1" applyFont="1" applyFill="1" applyBorder="1" applyAlignment="1" applyProtection="1">
      <alignment horizontal="center" vertical="center" wrapText="1"/>
      <protection locked="0"/>
    </xf>
    <xf numFmtId="176" fontId="27" fillId="10" borderId="12" xfId="0" applyNumberFormat="1" applyFont="1" applyFill="1" applyBorder="1" applyAlignment="1" applyProtection="1">
      <alignment horizontal="center" vertical="center" wrapText="1"/>
      <protection locked="0"/>
    </xf>
    <xf numFmtId="184" fontId="24" fillId="6" borderId="2" xfId="0" applyNumberFormat="1" applyFont="1" applyFill="1" applyBorder="1" applyAlignment="1">
      <alignment horizontal="right" vertical="center" wrapText="1"/>
    </xf>
    <xf numFmtId="184" fontId="24" fillId="6" borderId="12" xfId="0" applyNumberFormat="1" applyFont="1" applyFill="1" applyBorder="1" applyAlignment="1">
      <alignment horizontal="right" vertical="center" wrapText="1"/>
    </xf>
    <xf numFmtId="181" fontId="24" fillId="6" borderId="12" xfId="0" applyNumberFormat="1" applyFont="1" applyFill="1" applyBorder="1" applyAlignment="1">
      <alignment horizontal="right" vertical="center" wrapText="1"/>
    </xf>
    <xf numFmtId="0" fontId="16" fillId="4" borderId="12" xfId="0" applyFont="1" applyFill="1" applyBorder="1" applyAlignment="1">
      <alignment horizontal="right" vertical="center"/>
    </xf>
    <xf numFmtId="0" fontId="24" fillId="6" borderId="9" xfId="0" quotePrefix="1" applyFont="1" applyFill="1" applyBorder="1" applyAlignment="1">
      <alignment horizontal="right" vertical="center" wrapText="1"/>
    </xf>
    <xf numFmtId="0" fontId="24" fillId="6" borderId="10" xfId="0" quotePrefix="1" applyFont="1" applyFill="1" applyBorder="1" applyAlignment="1">
      <alignment horizontal="right" vertical="center" wrapText="1"/>
    </xf>
    <xf numFmtId="176" fontId="24" fillId="6" borderId="6" xfId="0" applyNumberFormat="1" applyFont="1" applyFill="1" applyBorder="1" applyAlignment="1">
      <alignment horizontal="right" vertical="center" wrapText="1"/>
    </xf>
    <xf numFmtId="176" fontId="24" fillId="6" borderId="7" xfId="0" applyNumberFormat="1" applyFont="1" applyFill="1" applyBorder="1" applyAlignment="1">
      <alignment horizontal="right" vertical="center" wrapText="1"/>
    </xf>
    <xf numFmtId="176" fontId="22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22" fillId="2" borderId="7" xfId="0" applyNumberFormat="1" applyFont="1" applyFill="1" applyBorder="1" applyAlignment="1" applyProtection="1">
      <alignment horizontal="center" vertical="center" wrapText="1"/>
      <protection locked="0"/>
    </xf>
    <xf numFmtId="176" fontId="22" fillId="2" borderId="8" xfId="0" applyNumberFormat="1" applyFont="1" applyFill="1" applyBorder="1" applyAlignment="1" applyProtection="1">
      <alignment horizontal="center" vertical="center" wrapText="1"/>
      <protection locked="0"/>
    </xf>
    <xf numFmtId="176" fontId="22" fillId="2" borderId="9" xfId="0" applyNumberFormat="1" applyFont="1" applyFill="1" applyBorder="1" applyAlignment="1" applyProtection="1">
      <alignment horizontal="center" vertical="center" wrapText="1"/>
      <protection locked="0"/>
    </xf>
    <xf numFmtId="176" fontId="22" fillId="2" borderId="10" xfId="0" applyNumberFormat="1" applyFont="1" applyFill="1" applyBorder="1" applyAlignment="1" applyProtection="1">
      <alignment horizontal="center" vertical="center" wrapText="1"/>
      <protection locked="0"/>
    </xf>
    <xf numFmtId="176" fontId="22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right" vertical="center"/>
    </xf>
    <xf numFmtId="0" fontId="16" fillId="4" borderId="3" xfId="0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2" fillId="4" borderId="3" xfId="0" applyFont="1" applyFill="1" applyBorder="1" applyAlignment="1">
      <alignment horizontal="right" vertical="center"/>
    </xf>
    <xf numFmtId="0" fontId="16" fillId="4" borderId="2" xfId="0" applyFont="1" applyFill="1" applyBorder="1" applyAlignment="1">
      <alignment horizontal="right" vertical="center" wrapText="1"/>
    </xf>
    <xf numFmtId="0" fontId="16" fillId="4" borderId="12" xfId="0" applyFont="1" applyFill="1" applyBorder="1" applyAlignment="1">
      <alignment horizontal="right" vertical="center" wrapText="1"/>
    </xf>
    <xf numFmtId="0" fontId="6" fillId="0" borderId="1" xfId="0" applyFont="1" applyBorder="1" applyAlignment="1" applyProtection="1">
      <alignment horizontal="center" vertical="center" wrapText="1"/>
      <protection locked="0" hidden="1"/>
    </xf>
    <xf numFmtId="0" fontId="21" fillId="0" borderId="1" xfId="0" applyFont="1" applyBorder="1" applyAlignment="1">
      <alignment horizontal="center" vertical="center" wrapText="1"/>
    </xf>
    <xf numFmtId="179" fontId="16" fillId="2" borderId="7" xfId="0" applyNumberFormat="1" applyFont="1" applyFill="1" applyBorder="1" applyAlignment="1" applyProtection="1">
      <alignment horizontal="right" vertical="center" wrapText="1"/>
      <protection locked="0"/>
    </xf>
    <xf numFmtId="179" fontId="16" fillId="2" borderId="10" xfId="0" applyNumberFormat="1" applyFont="1" applyFill="1" applyBorder="1" applyAlignment="1" applyProtection="1">
      <alignment horizontal="right" vertical="center" wrapText="1"/>
      <protection locked="0"/>
    </xf>
    <xf numFmtId="179" fontId="16" fillId="2" borderId="0" xfId="0" applyNumberFormat="1" applyFont="1" applyFill="1" applyAlignment="1" applyProtection="1">
      <alignment horizontal="right" vertical="center" wrapText="1"/>
      <protection locked="0"/>
    </xf>
    <xf numFmtId="176" fontId="16" fillId="0" borderId="8" xfId="0" applyNumberFormat="1" applyFont="1" applyBorder="1" applyAlignment="1">
      <alignment horizontal="center" vertical="center" wrapText="1"/>
    </xf>
    <xf numFmtId="176" fontId="16" fillId="0" borderId="11" xfId="0" applyNumberFormat="1" applyFont="1" applyBorder="1" applyAlignment="1">
      <alignment horizontal="center" vertical="center" wrapText="1"/>
    </xf>
    <xf numFmtId="176" fontId="16" fillId="0" borderId="1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76" fontId="32" fillId="0" borderId="1" xfId="0" applyNumberFormat="1" applyFont="1" applyBorder="1" applyAlignment="1" applyProtection="1">
      <alignment horizontal="center" vertical="center"/>
      <protection locked="0" hidden="1"/>
    </xf>
    <xf numFmtId="176" fontId="4" fillId="0" borderId="1" xfId="0" applyNumberFormat="1" applyFont="1" applyBorder="1" applyAlignment="1" applyProtection="1">
      <alignment horizontal="center" vertical="center"/>
      <protection locked="0" hidden="1"/>
    </xf>
    <xf numFmtId="0" fontId="16" fillId="0" borderId="8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176" fontId="16" fillId="0" borderId="7" xfId="0" applyNumberFormat="1" applyFont="1" applyBorder="1" applyAlignment="1">
      <alignment horizontal="center" vertical="center" wrapText="1"/>
    </xf>
    <xf numFmtId="176" fontId="16" fillId="0" borderId="10" xfId="0" applyNumberFormat="1" applyFont="1" applyBorder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176" fontId="16" fillId="2" borderId="7" xfId="0" applyNumberFormat="1" applyFont="1" applyFill="1" applyBorder="1" applyAlignment="1" applyProtection="1">
      <alignment horizontal="center" vertical="center" wrapText="1"/>
      <protection locked="0"/>
    </xf>
    <xf numFmtId="176" fontId="16" fillId="2" borderId="10" xfId="0" applyNumberFormat="1" applyFont="1" applyFill="1" applyBorder="1" applyAlignment="1" applyProtection="1">
      <alignment horizontal="center" vertical="center" wrapText="1"/>
      <protection locked="0"/>
    </xf>
    <xf numFmtId="176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>
      <alignment horizontal="left" vertical="center" wrapText="1"/>
    </xf>
    <xf numFmtId="0" fontId="16" fillId="0" borderId="8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16" fillId="2" borderId="5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4" fillId="6" borderId="9" xfId="0" quotePrefix="1" applyFont="1" applyFill="1" applyBorder="1" applyAlignment="1">
      <alignment horizontal="center" vertical="center" wrapText="1"/>
    </xf>
    <xf numFmtId="0" fontId="24" fillId="6" borderId="10" xfId="0" quotePrefix="1" applyFont="1" applyFill="1" applyBorder="1" applyAlignment="1">
      <alignment horizontal="center" vertical="center" wrapText="1"/>
    </xf>
    <xf numFmtId="176" fontId="22" fillId="0" borderId="6" xfId="0" applyNumberFormat="1" applyFont="1" applyBorder="1" applyAlignment="1">
      <alignment horizontal="center" vertical="center" wrapText="1"/>
    </xf>
    <xf numFmtId="176" fontId="22" fillId="0" borderId="7" xfId="0" applyNumberFormat="1" applyFont="1" applyBorder="1" applyAlignment="1">
      <alignment horizontal="center" vertical="center" wrapText="1"/>
    </xf>
    <xf numFmtId="176" fontId="22" fillId="0" borderId="9" xfId="0" applyNumberFormat="1" applyFont="1" applyBorder="1" applyAlignment="1">
      <alignment horizontal="center" vertical="center" wrapText="1"/>
    </xf>
    <xf numFmtId="176" fontId="22" fillId="0" borderId="10" xfId="0" applyNumberFormat="1" applyFont="1" applyBorder="1" applyAlignment="1">
      <alignment horizontal="center" vertical="center" wrapText="1"/>
    </xf>
    <xf numFmtId="3" fontId="16" fillId="0" borderId="6" xfId="0" applyNumberFormat="1" applyFont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3" fontId="16" fillId="0" borderId="9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79" fontId="16" fillId="2" borderId="6" xfId="0" applyNumberFormat="1" applyFont="1" applyFill="1" applyBorder="1" applyAlignment="1" applyProtection="1">
      <alignment horizontal="center" vertical="center" wrapText="1"/>
      <protection locked="0"/>
    </xf>
    <xf numFmtId="179" fontId="16" fillId="2" borderId="7" xfId="0" applyNumberFormat="1" applyFont="1" applyFill="1" applyBorder="1" applyAlignment="1" applyProtection="1">
      <alignment horizontal="center" vertical="center" wrapText="1"/>
      <protection locked="0"/>
    </xf>
    <xf numFmtId="179" fontId="16" fillId="2" borderId="9" xfId="0" applyNumberFormat="1" applyFont="1" applyFill="1" applyBorder="1" applyAlignment="1" applyProtection="1">
      <alignment horizontal="center" vertical="center" wrapText="1"/>
      <protection locked="0"/>
    </xf>
    <xf numFmtId="179" fontId="1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>
      <alignment horizontal="left" vertical="center" wrapText="1"/>
    </xf>
    <xf numFmtId="0" fontId="24" fillId="6" borderId="12" xfId="0" applyFont="1" applyFill="1" applyBorder="1" applyAlignment="1">
      <alignment horizontal="left" vertical="center" wrapText="1"/>
    </xf>
    <xf numFmtId="0" fontId="24" fillId="6" borderId="3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4" fillId="6" borderId="7" xfId="0" applyFont="1" applyFill="1" applyBorder="1" applyAlignment="1">
      <alignment horizontal="left" vertical="center" wrapText="1"/>
    </xf>
    <xf numFmtId="0" fontId="24" fillId="6" borderId="8" xfId="0" applyFont="1" applyFill="1" applyBorder="1" applyAlignment="1">
      <alignment horizontal="left" vertical="center" wrapText="1"/>
    </xf>
    <xf numFmtId="0" fontId="24" fillId="6" borderId="10" xfId="0" applyFont="1" applyFill="1" applyBorder="1" applyAlignment="1">
      <alignment horizontal="left" vertical="center" wrapText="1"/>
    </xf>
    <xf numFmtId="0" fontId="24" fillId="6" borderId="11" xfId="0" applyFont="1" applyFill="1" applyBorder="1" applyAlignment="1">
      <alignment horizontal="left" vertical="center" wrapText="1"/>
    </xf>
    <xf numFmtId="0" fontId="23" fillId="6" borderId="2" xfId="0" applyFont="1" applyFill="1" applyBorder="1" applyAlignment="1">
      <alignment horizontal="right" vertical="center" wrapText="1"/>
    </xf>
    <xf numFmtId="0" fontId="23" fillId="6" borderId="12" xfId="0" applyFont="1" applyFill="1" applyBorder="1" applyAlignment="1">
      <alignment horizontal="right" vertical="center" wrapText="1"/>
    </xf>
    <xf numFmtId="0" fontId="23" fillId="6" borderId="3" xfId="0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left" vertical="center" wrapText="1"/>
    </xf>
    <xf numFmtId="0" fontId="35" fillId="0" borderId="12" xfId="0" applyFont="1" applyBorder="1">
      <alignment vertical="center"/>
    </xf>
    <xf numFmtId="0" fontId="35" fillId="0" borderId="3" xfId="0" applyFont="1" applyBorder="1">
      <alignment vertical="center"/>
    </xf>
    <xf numFmtId="0" fontId="16" fillId="4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left" vertical="center" wrapText="1"/>
    </xf>
    <xf numFmtId="0" fontId="24" fillId="4" borderId="7" xfId="0" applyFont="1" applyFill="1" applyBorder="1" applyAlignment="1">
      <alignment horizontal="left" vertical="center" wrapText="1"/>
    </xf>
    <xf numFmtId="0" fontId="24" fillId="4" borderId="8" xfId="0" applyFont="1" applyFill="1" applyBorder="1" applyAlignment="1">
      <alignment horizontal="left" vertical="center" wrapText="1"/>
    </xf>
    <xf numFmtId="0" fontId="24" fillId="4" borderId="9" xfId="0" applyFont="1" applyFill="1" applyBorder="1" applyAlignment="1">
      <alignment horizontal="left" vertical="center" wrapText="1"/>
    </xf>
    <xf numFmtId="0" fontId="24" fillId="4" borderId="10" xfId="0" applyFont="1" applyFill="1" applyBorder="1" applyAlignment="1">
      <alignment horizontal="left" vertical="center" wrapText="1"/>
    </xf>
    <xf numFmtId="0" fontId="24" fillId="4" borderId="11" xfId="0" applyFont="1" applyFill="1" applyBorder="1" applyAlignment="1">
      <alignment horizontal="left" vertical="center" wrapText="1"/>
    </xf>
    <xf numFmtId="0" fontId="24" fillId="4" borderId="2" xfId="0" applyFont="1" applyFill="1" applyBorder="1" applyAlignment="1">
      <alignment horizontal="left" vertical="center" wrapText="1"/>
    </xf>
    <xf numFmtId="0" fontId="24" fillId="4" borderId="12" xfId="0" applyFont="1" applyFill="1" applyBorder="1" applyAlignment="1">
      <alignment horizontal="left" vertical="center" wrapText="1"/>
    </xf>
    <xf numFmtId="0" fontId="24" fillId="4" borderId="3" xfId="0" applyFont="1" applyFill="1" applyBorder="1" applyAlignment="1">
      <alignment horizontal="left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178" fontId="24" fillId="3" borderId="12" xfId="0" applyNumberFormat="1" applyFont="1" applyFill="1" applyBorder="1" applyAlignment="1">
      <alignment horizontal="left" vertical="center" wrapText="1"/>
    </xf>
    <xf numFmtId="0" fontId="24" fillId="3" borderId="12" xfId="0" applyFont="1" applyFill="1" applyBorder="1" applyAlignment="1">
      <alignment vertical="center" wrapText="1"/>
    </xf>
    <xf numFmtId="0" fontId="24" fillId="3" borderId="12" xfId="0" applyFont="1" applyFill="1" applyBorder="1" applyAlignment="1">
      <alignment horizontal="left" vertical="center" wrapText="1"/>
    </xf>
    <xf numFmtId="0" fontId="24" fillId="3" borderId="3" xfId="0" applyFont="1" applyFill="1" applyBorder="1" applyAlignment="1">
      <alignment horizontal="left" vertical="center" wrapText="1"/>
    </xf>
    <xf numFmtId="0" fontId="16" fillId="4" borderId="13" xfId="0" applyFont="1" applyFill="1" applyBorder="1" applyAlignment="1">
      <alignment horizontal="left" vertical="center" wrapText="1"/>
    </xf>
    <xf numFmtId="0" fontId="16" fillId="4" borderId="0" xfId="0" applyFont="1" applyFill="1" applyAlignment="1">
      <alignment horizontal="left" vertical="center" wrapText="1"/>
    </xf>
    <xf numFmtId="0" fontId="16" fillId="4" borderId="14" xfId="0" applyFont="1" applyFill="1" applyBorder="1" applyAlignment="1">
      <alignment horizontal="left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4" fillId="2" borderId="6" xfId="0" applyFont="1" applyFill="1" applyBorder="1" applyAlignment="1" applyProtection="1">
      <alignment horizontal="left" vertical="center" wrapText="1"/>
      <protection locked="0"/>
    </xf>
    <xf numFmtId="0" fontId="14" fillId="2" borderId="7" xfId="0" applyFont="1" applyFill="1" applyBorder="1" applyAlignment="1" applyProtection="1">
      <alignment horizontal="left" vertical="center" wrapText="1"/>
      <protection locked="0"/>
    </xf>
    <xf numFmtId="0" fontId="14" fillId="2" borderId="8" xfId="0" applyFont="1" applyFill="1" applyBorder="1" applyAlignment="1" applyProtection="1">
      <alignment horizontal="left" vertical="center" wrapText="1"/>
      <protection locked="0"/>
    </xf>
    <xf numFmtId="0" fontId="14" fillId="2" borderId="9" xfId="0" applyFont="1" applyFill="1" applyBorder="1" applyAlignment="1" applyProtection="1">
      <alignment horizontal="left" vertical="center" wrapText="1"/>
      <protection locked="0"/>
    </xf>
    <xf numFmtId="0" fontId="14" fillId="2" borderId="10" xfId="0" applyFont="1" applyFill="1" applyBorder="1" applyAlignment="1" applyProtection="1">
      <alignment horizontal="left" vertical="center" wrapText="1"/>
      <protection locked="0"/>
    </xf>
    <xf numFmtId="0" fontId="14" fillId="2" borderId="1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 hidden="1"/>
    </xf>
    <xf numFmtId="0" fontId="2" fillId="0" borderId="1" xfId="0" applyFont="1" applyBorder="1" applyAlignment="1" applyProtection="1">
      <alignment horizontal="center" vertical="center" wrapText="1"/>
      <protection locked="0" hidden="1"/>
    </xf>
    <xf numFmtId="0" fontId="21" fillId="4" borderId="6" xfId="0" applyFont="1" applyFill="1" applyBorder="1" applyAlignment="1">
      <alignment horizontal="left" vertical="center" wrapText="1"/>
    </xf>
    <xf numFmtId="0" fontId="21" fillId="4" borderId="7" xfId="0" applyFont="1" applyFill="1" applyBorder="1" applyAlignment="1">
      <alignment horizontal="left" vertical="center" wrapText="1"/>
    </xf>
    <xf numFmtId="0" fontId="21" fillId="4" borderId="8" xfId="0" applyFont="1" applyFill="1" applyBorder="1" applyAlignment="1">
      <alignment horizontal="left" vertical="center" wrapText="1"/>
    </xf>
    <xf numFmtId="0" fontId="21" fillId="4" borderId="13" xfId="0" applyFont="1" applyFill="1" applyBorder="1" applyAlignment="1">
      <alignment horizontal="left" vertical="center" wrapText="1"/>
    </xf>
    <xf numFmtId="0" fontId="21" fillId="4" borderId="0" xfId="0" applyFont="1" applyFill="1" applyAlignment="1">
      <alignment horizontal="left" vertical="center" wrapText="1"/>
    </xf>
    <xf numFmtId="0" fontId="21" fillId="4" borderId="14" xfId="0" applyFont="1" applyFill="1" applyBorder="1" applyAlignment="1">
      <alignment horizontal="left" vertical="center" wrapText="1"/>
    </xf>
    <xf numFmtId="0" fontId="21" fillId="4" borderId="9" xfId="0" applyFont="1" applyFill="1" applyBorder="1" applyAlignment="1">
      <alignment horizontal="left" vertical="center" wrapText="1"/>
    </xf>
    <xf numFmtId="0" fontId="21" fillId="4" borderId="10" xfId="0" applyFont="1" applyFill="1" applyBorder="1" applyAlignment="1">
      <alignment horizontal="left" vertical="center" wrapText="1"/>
    </xf>
    <xf numFmtId="0" fontId="21" fillId="4" borderId="11" xfId="0" applyFont="1" applyFill="1" applyBorder="1" applyAlignment="1">
      <alignment horizontal="left" vertical="center" wrapText="1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 hidden="1"/>
    </xf>
    <xf numFmtId="180" fontId="5" fillId="0" borderId="1" xfId="0" applyNumberFormat="1" applyFont="1" applyBorder="1" applyAlignment="1" applyProtection="1">
      <alignment horizontal="center" vertical="center"/>
      <protection locked="0" hidden="1"/>
    </xf>
    <xf numFmtId="177" fontId="4" fillId="0" borderId="1" xfId="0" applyNumberFormat="1" applyFont="1" applyBorder="1" applyAlignment="1" applyProtection="1">
      <alignment horizontal="center" vertical="center"/>
      <protection locked="0" hidden="1"/>
    </xf>
    <xf numFmtId="176" fontId="5" fillId="0" borderId="1" xfId="0" applyNumberFormat="1" applyFont="1" applyBorder="1" applyAlignment="1" applyProtection="1">
      <alignment horizontal="center" vertical="center"/>
      <protection locked="0" hidden="1"/>
    </xf>
    <xf numFmtId="176" fontId="2" fillId="0" borderId="1" xfId="0" applyNumberFormat="1" applyFont="1" applyBorder="1" applyAlignment="1" applyProtection="1">
      <alignment horizontal="center" vertical="center" wrapText="1"/>
      <protection locked="0" hidden="1"/>
    </xf>
    <xf numFmtId="0" fontId="16" fillId="0" borderId="1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0" fontId="16" fillId="2" borderId="15" xfId="0" applyFont="1" applyFill="1" applyBorder="1" applyAlignment="1" applyProtection="1">
      <alignment horizontal="center" vertical="center" wrapText="1"/>
      <protection locked="0"/>
    </xf>
    <xf numFmtId="181" fontId="24" fillId="6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 locked="0" hidden="1"/>
    </xf>
    <xf numFmtId="0" fontId="6" fillId="0" borderId="11" xfId="0" applyFont="1" applyBorder="1" applyAlignment="1" applyProtection="1">
      <alignment horizontal="center" vertical="center"/>
      <protection locked="0" hidden="1"/>
    </xf>
    <xf numFmtId="0" fontId="12" fillId="0" borderId="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21" fillId="0" borderId="5" xfId="0" applyFont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right" vertical="center" wrapText="1"/>
    </xf>
    <xf numFmtId="0" fontId="23" fillId="6" borderId="7" xfId="0" applyFont="1" applyFill="1" applyBorder="1" applyAlignment="1">
      <alignment horizontal="right" vertical="center" wrapText="1"/>
    </xf>
    <xf numFmtId="0" fontId="23" fillId="6" borderId="8" xfId="0" applyFont="1" applyFill="1" applyBorder="1" applyAlignment="1">
      <alignment horizontal="right" vertical="center" wrapText="1"/>
    </xf>
    <xf numFmtId="0" fontId="23" fillId="6" borderId="9" xfId="0" applyFont="1" applyFill="1" applyBorder="1" applyAlignment="1">
      <alignment horizontal="right" vertical="center" wrapText="1"/>
    </xf>
    <xf numFmtId="0" fontId="23" fillId="6" borderId="10" xfId="0" applyFont="1" applyFill="1" applyBorder="1" applyAlignment="1">
      <alignment horizontal="right" vertical="center" wrapText="1"/>
    </xf>
    <xf numFmtId="0" fontId="23" fillId="6" borderId="11" xfId="0" applyFont="1" applyFill="1" applyBorder="1" applyAlignment="1">
      <alignment horizontal="right" vertical="center" wrapText="1"/>
    </xf>
    <xf numFmtId="176" fontId="16" fillId="0" borderId="0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6" xfId="0" applyFont="1" applyFill="1" applyBorder="1" applyAlignment="1" applyProtection="1">
      <alignment horizontal="center" vertical="center" wrapText="1"/>
      <protection locked="0"/>
    </xf>
    <xf numFmtId="0" fontId="16" fillId="2" borderId="9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>
      <alignment vertical="center"/>
    </xf>
    <xf numFmtId="0" fontId="30" fillId="0" borderId="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76" fontId="33" fillId="3" borderId="2" xfId="0" applyNumberFormat="1" applyFont="1" applyFill="1" applyBorder="1" applyAlignment="1">
      <alignment horizontal="center" vertical="center" wrapText="1"/>
    </xf>
    <xf numFmtId="176" fontId="33" fillId="3" borderId="12" xfId="0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right" vertical="center" wrapText="1"/>
    </xf>
    <xf numFmtId="0" fontId="24" fillId="3" borderId="2" xfId="0" applyFont="1" applyFill="1" applyBorder="1" applyAlignment="1">
      <alignment vertical="center" wrapText="1"/>
    </xf>
    <xf numFmtId="0" fontId="24" fillId="9" borderId="2" xfId="0" applyFont="1" applyFill="1" applyBorder="1" applyAlignment="1">
      <alignment horizontal="left" vertical="center" wrapText="1"/>
    </xf>
    <xf numFmtId="0" fontId="24" fillId="9" borderId="12" xfId="0" applyFont="1" applyFill="1" applyBorder="1" applyAlignment="1">
      <alignment horizontal="left" vertical="center" wrapText="1"/>
    </xf>
    <xf numFmtId="0" fontId="24" fillId="9" borderId="3" xfId="0" applyFont="1" applyFill="1" applyBorder="1" applyAlignment="1">
      <alignment horizontal="left" vertical="center" wrapText="1"/>
    </xf>
    <xf numFmtId="0" fontId="24" fillId="9" borderId="12" xfId="0" applyFont="1" applyFill="1" applyBorder="1" applyAlignment="1">
      <alignment horizontal="center" vertical="center" wrapText="1"/>
    </xf>
    <xf numFmtId="0" fontId="24" fillId="9" borderId="3" xfId="0" applyFont="1" applyFill="1" applyBorder="1" applyAlignment="1">
      <alignment horizontal="center" vertical="center" wrapText="1"/>
    </xf>
    <xf numFmtId="176" fontId="25" fillId="3" borderId="7" xfId="0" applyNumberFormat="1" applyFont="1" applyFill="1" applyBorder="1" applyAlignment="1">
      <alignment horizontal="center" vertical="center" wrapText="1"/>
    </xf>
    <xf numFmtId="176" fontId="12" fillId="7" borderId="17" xfId="0" applyNumberFormat="1" applyFont="1" applyFill="1" applyBorder="1" applyAlignment="1" applyProtection="1">
      <alignment horizontal="center" vertical="center"/>
      <protection locked="0"/>
    </xf>
    <xf numFmtId="176" fontId="12" fillId="7" borderId="18" xfId="0" applyNumberFormat="1" applyFont="1" applyFill="1" applyBorder="1" applyAlignment="1" applyProtection="1">
      <alignment horizontal="center" vertical="center"/>
      <protection locked="0"/>
    </xf>
    <xf numFmtId="176" fontId="15" fillId="8" borderId="9" xfId="0" applyNumberFormat="1" applyFont="1" applyFill="1" applyBorder="1" applyAlignment="1">
      <alignment horizontal="center" vertical="center"/>
    </xf>
    <xf numFmtId="176" fontId="15" fillId="8" borderId="10" xfId="0" applyNumberFormat="1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left" vertical="center" wrapText="1"/>
    </xf>
    <xf numFmtId="0" fontId="21" fillId="9" borderId="7" xfId="0" applyFont="1" applyFill="1" applyBorder="1" applyAlignment="1">
      <alignment horizontal="left" vertical="center" wrapText="1"/>
    </xf>
    <xf numFmtId="0" fontId="21" fillId="9" borderId="8" xfId="0" applyFont="1" applyFill="1" applyBorder="1" applyAlignment="1">
      <alignment horizontal="left" vertical="center" wrapText="1"/>
    </xf>
    <xf numFmtId="0" fontId="21" fillId="9" borderId="9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left" vertical="center" wrapText="1"/>
    </xf>
    <xf numFmtId="0" fontId="21" fillId="9" borderId="11" xfId="0" applyFont="1" applyFill="1" applyBorder="1" applyAlignment="1">
      <alignment horizontal="left" vertical="center" wrapText="1"/>
    </xf>
    <xf numFmtId="0" fontId="21" fillId="9" borderId="13" xfId="0" applyFont="1" applyFill="1" applyBorder="1" applyAlignment="1">
      <alignment horizontal="left" vertical="center" wrapText="1"/>
    </xf>
    <xf numFmtId="0" fontId="21" fillId="9" borderId="0" xfId="0" applyFont="1" applyFill="1" applyBorder="1" applyAlignment="1">
      <alignment horizontal="left" vertical="center" wrapText="1"/>
    </xf>
    <xf numFmtId="0" fontId="21" fillId="9" borderId="14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55"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AT$11" noThreeD="1"/>
</file>

<file path=xl/ctrlProps/ctrlProp10.xml><?xml version="1.0" encoding="utf-8"?>
<formControlPr xmlns="http://schemas.microsoft.com/office/spreadsheetml/2009/9/main" objectType="CheckBox" checked="Checked" fmlaLink="$AS$31" noThreeD="1"/>
</file>

<file path=xl/ctrlProps/ctrlProp11.xml><?xml version="1.0" encoding="utf-8"?>
<formControlPr xmlns="http://schemas.microsoft.com/office/spreadsheetml/2009/9/main" objectType="CheckBox" checked="Checked" fmlaLink="$AS$33" noThreeD="1"/>
</file>

<file path=xl/ctrlProps/ctrlProp12.xml><?xml version="1.0" encoding="utf-8"?>
<formControlPr xmlns="http://schemas.microsoft.com/office/spreadsheetml/2009/9/main" objectType="CheckBox" checked="Checked" fmlaLink="$AS$35" noThreeD="1"/>
</file>

<file path=xl/ctrlProps/ctrlProp13.xml><?xml version="1.0" encoding="utf-8"?>
<formControlPr xmlns="http://schemas.microsoft.com/office/spreadsheetml/2009/9/main" objectType="CheckBox" checked="Checked" fmlaLink="$AS$37" noThreeD="1"/>
</file>

<file path=xl/ctrlProps/ctrlProp14.xml><?xml version="1.0" encoding="utf-8"?>
<formControlPr xmlns="http://schemas.microsoft.com/office/spreadsheetml/2009/9/main" objectType="CheckBox" checked="Checked" fmlaLink="$AS$39" noThreeD="1"/>
</file>

<file path=xl/ctrlProps/ctrlProp15.xml><?xml version="1.0" encoding="utf-8"?>
<formControlPr xmlns="http://schemas.microsoft.com/office/spreadsheetml/2009/9/main" objectType="CheckBox" checked="Checked" fmlaLink="$AS$41" noThreeD="1"/>
</file>

<file path=xl/ctrlProps/ctrlProp16.xml><?xml version="1.0" encoding="utf-8"?>
<formControlPr xmlns="http://schemas.microsoft.com/office/spreadsheetml/2009/9/main" objectType="CheckBox" checked="Checked" fmlaLink="$AS$43" noThreeD="1"/>
</file>

<file path=xl/ctrlProps/ctrlProp17.xml><?xml version="1.0" encoding="utf-8"?>
<formControlPr xmlns="http://schemas.microsoft.com/office/spreadsheetml/2009/9/main" objectType="CheckBox" checked="Checked" fmlaLink="$AS$47" noThreeD="1"/>
</file>

<file path=xl/ctrlProps/ctrlProp18.xml><?xml version="1.0" encoding="utf-8"?>
<formControlPr xmlns="http://schemas.microsoft.com/office/spreadsheetml/2009/9/main" objectType="CheckBox" checked="Checked" fmlaLink="$AS$49" noThreeD="1"/>
</file>

<file path=xl/ctrlProps/ctrlProp19.xml><?xml version="1.0" encoding="utf-8"?>
<formControlPr xmlns="http://schemas.microsoft.com/office/spreadsheetml/2009/9/main" objectType="CheckBox" checked="Checked" fmlaLink="$AS$55" noThreeD="1"/>
</file>

<file path=xl/ctrlProps/ctrlProp2.xml><?xml version="1.0" encoding="utf-8"?>
<formControlPr xmlns="http://schemas.microsoft.com/office/spreadsheetml/2009/9/main" objectType="CheckBox" checked="Checked" fmlaLink="$AS$11" noThreeD="1"/>
</file>

<file path=xl/ctrlProps/ctrlProp20.xml><?xml version="1.0" encoding="utf-8"?>
<formControlPr xmlns="http://schemas.microsoft.com/office/spreadsheetml/2009/9/main" objectType="CheckBox" checked="Checked" fmlaLink="$AS$57" noThreeD="1"/>
</file>

<file path=xl/ctrlProps/ctrlProp21.xml><?xml version="1.0" encoding="utf-8"?>
<formControlPr xmlns="http://schemas.microsoft.com/office/spreadsheetml/2009/9/main" objectType="CheckBox" checked="Checked" fmlaLink="$AS$21" noThreeD="1"/>
</file>

<file path=xl/ctrlProps/ctrlProp22.xml><?xml version="1.0" encoding="utf-8"?>
<formControlPr xmlns="http://schemas.microsoft.com/office/spreadsheetml/2009/9/main" objectType="CheckBox" checked="Checked" fmlaLink="$AS$45" noThreeD="1"/>
</file>

<file path=xl/ctrlProps/ctrlProp23.xml><?xml version="1.0" encoding="utf-8"?>
<formControlPr xmlns="http://schemas.microsoft.com/office/spreadsheetml/2009/9/main" objectType="CheckBox" checked="Checked" fmlaLink="$AS$51" noThreeD="1"/>
</file>

<file path=xl/ctrlProps/ctrlProp24.xml><?xml version="1.0" encoding="utf-8"?>
<formControlPr xmlns="http://schemas.microsoft.com/office/spreadsheetml/2009/9/main" objectType="CheckBox" checked="Checked" fmlaLink="$AS$53" noThreeD="1"/>
</file>

<file path=xl/ctrlProps/ctrlProp3.xml><?xml version="1.0" encoding="utf-8"?>
<formControlPr xmlns="http://schemas.microsoft.com/office/spreadsheetml/2009/9/main" objectType="CheckBox" checked="Checked" fmlaLink="$AT$13" noThreeD="1"/>
</file>

<file path=xl/ctrlProps/ctrlProp4.xml><?xml version="1.0" encoding="utf-8"?>
<formControlPr xmlns="http://schemas.microsoft.com/office/spreadsheetml/2009/9/main" objectType="CheckBox" checked="Checked" fmlaLink="$AS$15" noThreeD="1"/>
</file>

<file path=xl/ctrlProps/ctrlProp5.xml><?xml version="1.0" encoding="utf-8"?>
<formControlPr xmlns="http://schemas.microsoft.com/office/spreadsheetml/2009/9/main" objectType="CheckBox" checked="Checked" fmlaLink="$AS$17" noThreeD="1"/>
</file>

<file path=xl/ctrlProps/ctrlProp6.xml><?xml version="1.0" encoding="utf-8"?>
<formControlPr xmlns="http://schemas.microsoft.com/office/spreadsheetml/2009/9/main" objectType="CheckBox" checked="Checked" fmlaLink="$AS$19" noThreeD="1"/>
</file>

<file path=xl/ctrlProps/ctrlProp7.xml><?xml version="1.0" encoding="utf-8"?>
<formControlPr xmlns="http://schemas.microsoft.com/office/spreadsheetml/2009/9/main" objectType="CheckBox" checked="Checked" fmlaLink="$AS$25" noThreeD="1"/>
</file>

<file path=xl/ctrlProps/ctrlProp8.xml><?xml version="1.0" encoding="utf-8"?>
<formControlPr xmlns="http://schemas.microsoft.com/office/spreadsheetml/2009/9/main" objectType="CheckBox" checked="Checked" fmlaLink="$AS$27" noThreeD="1"/>
</file>

<file path=xl/ctrlProps/ctrlProp9.xml><?xml version="1.0" encoding="utf-8"?>
<formControlPr xmlns="http://schemas.microsoft.com/office/spreadsheetml/2009/9/main" objectType="CheckBox" checked="Checked" fmlaLink="$AS$29" noThreeD="1"/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K78"/>
  <sheetViews>
    <sheetView tabSelected="1" view="pageBreakPreview" zoomScale="40" zoomScaleNormal="100" zoomScaleSheetLayoutView="40" workbookViewId="0">
      <selection sqref="A1:Z1"/>
    </sheetView>
  </sheetViews>
  <sheetFormatPr defaultColWidth="9" defaultRowHeight="16.5"/>
  <cols>
    <col min="1" max="1" width="8.875" style="15" customWidth="1"/>
    <col min="2" max="2" width="7.5" style="4" customWidth="1"/>
    <col min="3" max="3" width="16.125" style="5" customWidth="1"/>
    <col min="4" max="4" width="5.875" style="6" customWidth="1"/>
    <col min="5" max="5" width="11" style="4" customWidth="1"/>
    <col min="6" max="6" width="3.125" style="4" customWidth="1"/>
    <col min="7" max="7" width="7.125" style="4" customWidth="1"/>
    <col min="8" max="8" width="5.625" style="7" customWidth="1"/>
    <col min="9" max="9" width="3.125" style="5" customWidth="1"/>
    <col min="10" max="10" width="18.5" style="4" customWidth="1"/>
    <col min="11" max="12" width="4.625" style="4" customWidth="1"/>
    <col min="13" max="13" width="3.375" style="4" customWidth="1"/>
    <col min="14" max="14" width="11.375" style="17" customWidth="1"/>
    <col min="15" max="15" width="3.375" style="17" customWidth="1"/>
    <col min="16" max="16" width="7.125" style="17" customWidth="1"/>
    <col min="17" max="17" width="15.625" style="17" customWidth="1"/>
    <col min="18" max="18" width="2.625" style="17" bestFit="1" customWidth="1"/>
    <col min="19" max="19" width="17.625" style="4" customWidth="1"/>
    <col min="20" max="20" width="5.875" style="4" bestFit="1" customWidth="1"/>
    <col min="21" max="21" width="3.5" style="6" customWidth="1"/>
    <col min="22" max="22" width="2.125" style="4" customWidth="1"/>
    <col min="23" max="23" width="10.75" style="4" customWidth="1"/>
    <col min="24" max="24" width="5.875" style="4" customWidth="1"/>
    <col min="25" max="25" width="9.5" style="4" customWidth="1"/>
    <col min="26" max="29" width="2.875" style="4" customWidth="1"/>
    <col min="30" max="41" width="2.875" style="4" hidden="1" customWidth="1"/>
    <col min="42" max="42" width="8" style="4" hidden="1" customWidth="1"/>
    <col min="43" max="46" width="7.375" style="4" hidden="1" customWidth="1"/>
    <col min="47" max="49" width="8" style="52" hidden="1" customWidth="1"/>
    <col min="50" max="52" width="7.875" style="29" hidden="1" customWidth="1"/>
    <col min="53" max="53" width="10" style="29" hidden="1" customWidth="1"/>
    <col min="54" max="55" width="9" style="29" hidden="1" customWidth="1"/>
    <col min="56" max="56" width="21.875" style="30" hidden="1" customWidth="1"/>
    <col min="57" max="57" width="26.25" style="30" hidden="1" customWidth="1"/>
    <col min="58" max="58" width="31.875" style="30" hidden="1" customWidth="1"/>
    <col min="59" max="59" width="25" style="29" hidden="1" customWidth="1"/>
    <col min="60" max="63" width="9" style="2" hidden="1" customWidth="1"/>
    <col min="64" max="65" width="0" style="2" hidden="1" customWidth="1"/>
    <col min="66" max="16384" width="9" style="2"/>
  </cols>
  <sheetData>
    <row r="1" spans="1:59" ht="27.75">
      <c r="A1" s="297" t="s">
        <v>156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21"/>
      <c r="AQ1" s="21"/>
      <c r="AR1" s="21"/>
      <c r="AS1" s="21"/>
      <c r="AT1" s="21"/>
      <c r="AU1" s="28"/>
      <c r="AV1" s="28"/>
      <c r="AW1" s="28"/>
      <c r="AX1" s="28"/>
    </row>
    <row r="2" spans="1:59" ht="54.95" customHeight="1">
      <c r="A2" s="195" t="s">
        <v>116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21"/>
      <c r="AQ2" s="21"/>
      <c r="AR2" s="21"/>
      <c r="AS2" s="21"/>
      <c r="AT2" s="21"/>
      <c r="AU2" s="28"/>
      <c r="AV2" s="28"/>
      <c r="AW2" s="28"/>
      <c r="AX2" s="28"/>
    </row>
    <row r="3" spans="1:59" ht="54.95" customHeight="1">
      <c r="A3" s="301" t="s">
        <v>126</v>
      </c>
      <c r="B3" s="233"/>
      <c r="C3" s="233"/>
      <c r="D3" s="233"/>
      <c r="E3" s="233"/>
      <c r="F3" s="233"/>
      <c r="G3" s="233"/>
      <c r="H3" s="233"/>
      <c r="I3" s="233"/>
      <c r="J3" s="96" t="s">
        <v>61</v>
      </c>
      <c r="K3" s="94"/>
      <c r="L3" s="97"/>
      <c r="M3" s="97"/>
      <c r="N3" s="232">
        <f>$B$6+SUM(L11:S12)+SUM(L75:S78)</f>
        <v>0</v>
      </c>
      <c r="O3" s="232"/>
      <c r="P3" s="232"/>
      <c r="Q3" s="232"/>
      <c r="R3" s="232"/>
      <c r="S3" s="232"/>
      <c r="T3" s="232"/>
      <c r="U3" s="233" t="s">
        <v>8</v>
      </c>
      <c r="V3" s="234"/>
      <c r="W3" s="234"/>
      <c r="X3" s="234"/>
      <c r="Y3" s="234"/>
      <c r="Z3" s="235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21"/>
      <c r="AQ3" s="21"/>
      <c r="AR3" s="21"/>
      <c r="AS3" s="21"/>
      <c r="AT3" s="21"/>
      <c r="AU3" s="28"/>
      <c r="AV3" s="28"/>
      <c r="AW3" s="28"/>
      <c r="AX3" s="28"/>
    </row>
    <row r="4" spans="1:59" ht="9.9499999999999993" customHeight="1">
      <c r="A4" s="312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21"/>
      <c r="AQ4" s="21"/>
      <c r="AR4" s="21"/>
      <c r="AS4" s="21"/>
      <c r="AT4" s="21"/>
      <c r="AU4" s="28"/>
      <c r="AV4" s="28"/>
      <c r="AW4" s="28"/>
      <c r="AX4" s="28"/>
    </row>
    <row r="5" spans="1:59" s="87" customFormat="1" ht="101.45" customHeight="1">
      <c r="A5" s="298" t="s">
        <v>121</v>
      </c>
      <c r="B5" s="299"/>
      <c r="C5" s="299"/>
      <c r="D5" s="76" t="s">
        <v>146</v>
      </c>
      <c r="E5" s="93" t="s">
        <v>124</v>
      </c>
      <c r="F5" s="77" t="s">
        <v>30</v>
      </c>
      <c r="G5" s="307" t="s">
        <v>125</v>
      </c>
      <c r="H5" s="307"/>
      <c r="I5" s="78" t="s">
        <v>31</v>
      </c>
      <c r="J5" s="79" t="s">
        <v>122</v>
      </c>
      <c r="K5" s="77" t="s">
        <v>141</v>
      </c>
      <c r="L5" s="77">
        <v>1</v>
      </c>
      <c r="M5" s="79" t="s">
        <v>142</v>
      </c>
      <c r="N5" s="79" t="s">
        <v>147</v>
      </c>
      <c r="O5" s="79" t="s">
        <v>143</v>
      </c>
      <c r="P5" s="80" t="s">
        <v>145</v>
      </c>
      <c r="Q5" s="77" t="s">
        <v>40</v>
      </c>
      <c r="R5" s="81" t="s">
        <v>16</v>
      </c>
      <c r="S5" s="79" t="s">
        <v>33</v>
      </c>
      <c r="T5" s="82" t="s">
        <v>39</v>
      </c>
      <c r="U5" s="83">
        <v>1</v>
      </c>
      <c r="V5" s="92" t="s">
        <v>31</v>
      </c>
      <c r="W5" s="79" t="s">
        <v>148</v>
      </c>
      <c r="X5" s="82" t="s">
        <v>39</v>
      </c>
      <c r="Y5" s="79" t="s">
        <v>123</v>
      </c>
      <c r="Z5" s="84" t="s">
        <v>32</v>
      </c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6"/>
      <c r="AQ5" s="86"/>
      <c r="AU5" s="88"/>
      <c r="AV5" s="88"/>
      <c r="AW5" s="88"/>
      <c r="AX5" s="89"/>
      <c r="AY5" s="90"/>
      <c r="AZ5" s="90"/>
      <c r="BA5" s="90"/>
      <c r="BB5" s="90"/>
      <c r="BC5" s="90"/>
      <c r="BD5" s="91"/>
      <c r="BE5" s="91"/>
      <c r="BF5" s="91"/>
      <c r="BG5" s="90"/>
    </row>
    <row r="6" spans="1:59" s="11" customFormat="1" ht="25.5">
      <c r="A6" s="10" t="s">
        <v>29</v>
      </c>
      <c r="B6" s="310">
        <f>ROUND((($E$6*$G$6+$J$6*($L$6+$N$6))*($Q$6+$S$6)*($U$6+$W$6)*$Y$6),0)</f>
        <v>0</v>
      </c>
      <c r="C6" s="311"/>
      <c r="D6" s="12" t="s">
        <v>146</v>
      </c>
      <c r="E6" s="73"/>
      <c r="F6" s="9" t="s">
        <v>65</v>
      </c>
      <c r="G6" s="308"/>
      <c r="H6" s="309"/>
      <c r="I6" s="13" t="s">
        <v>66</v>
      </c>
      <c r="J6" s="62">
        <f>$L$26+$L$62</f>
        <v>0</v>
      </c>
      <c r="K6" s="9" t="s">
        <v>141</v>
      </c>
      <c r="L6" s="9">
        <v>1</v>
      </c>
      <c r="M6" s="98" t="s">
        <v>142</v>
      </c>
      <c r="N6" s="99">
        <v>0.15</v>
      </c>
      <c r="O6" s="63" t="s">
        <v>144</v>
      </c>
      <c r="P6" s="56" t="s">
        <v>145</v>
      </c>
      <c r="Q6" s="9" t="s">
        <v>68</v>
      </c>
      <c r="R6" s="9" t="s">
        <v>16</v>
      </c>
      <c r="S6" s="16">
        <f>$L$68/100</f>
        <v>0</v>
      </c>
      <c r="T6" s="56" t="s">
        <v>67</v>
      </c>
      <c r="U6" s="61">
        <v>1</v>
      </c>
      <c r="V6" s="54" t="s">
        <v>69</v>
      </c>
      <c r="W6" s="54">
        <f>$L$70/100</f>
        <v>0</v>
      </c>
      <c r="X6" s="56" t="s">
        <v>67</v>
      </c>
      <c r="Y6" s="54">
        <f>$L$74/100</f>
        <v>1</v>
      </c>
      <c r="Z6" s="14" t="s">
        <v>70</v>
      </c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22"/>
      <c r="AQ6" s="22"/>
      <c r="AU6" s="31"/>
      <c r="AV6" s="31"/>
      <c r="AW6" s="31"/>
      <c r="AX6" s="32"/>
      <c r="AY6" s="33"/>
      <c r="AZ6" s="33"/>
      <c r="BA6" s="33"/>
      <c r="BB6" s="33"/>
      <c r="BC6" s="33"/>
      <c r="BD6" s="34"/>
      <c r="BE6" s="34"/>
      <c r="BF6" s="34"/>
      <c r="BG6" s="33"/>
    </row>
    <row r="7" spans="1:59" s="3" customFormat="1" ht="9.9499999999999993" customHeight="1">
      <c r="A7" s="312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35"/>
      <c r="AV7" s="35"/>
      <c r="AW7" s="35"/>
      <c r="AX7" s="36"/>
      <c r="AY7" s="37"/>
      <c r="AZ7" s="37"/>
      <c r="BA7" s="37"/>
      <c r="BB7" s="37"/>
      <c r="BC7" s="37"/>
      <c r="BD7" s="38"/>
      <c r="BE7" s="38"/>
      <c r="BF7" s="38"/>
      <c r="BG7" s="37"/>
    </row>
    <row r="8" spans="1:59" ht="40.15" customHeight="1">
      <c r="A8" s="301" t="s">
        <v>129</v>
      </c>
      <c r="B8" s="233"/>
      <c r="C8" s="233"/>
      <c r="D8" s="233"/>
      <c r="E8" s="233"/>
      <c r="F8" s="233"/>
      <c r="G8" s="233"/>
      <c r="H8" s="233"/>
      <c r="I8" s="233"/>
      <c r="J8" s="96" t="s">
        <v>117</v>
      </c>
      <c r="K8" s="75"/>
      <c r="L8" s="97"/>
      <c r="M8" s="97"/>
      <c r="N8" s="232">
        <f>ROUND(($E$6*$G$6/($L$6+$N$6)+$J$6)*($Q$6+$S$6),0)</f>
        <v>0</v>
      </c>
      <c r="O8" s="232"/>
      <c r="P8" s="232"/>
      <c r="Q8" s="232"/>
      <c r="R8" s="232"/>
      <c r="S8" s="232"/>
      <c r="T8" s="232"/>
      <c r="U8" s="233" t="s">
        <v>8</v>
      </c>
      <c r="V8" s="234"/>
      <c r="W8" s="234"/>
      <c r="X8" s="234"/>
      <c r="Y8" s="234"/>
      <c r="Z8" s="235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23"/>
      <c r="AQ8" s="23"/>
      <c r="AR8" s="23"/>
      <c r="AS8" s="23"/>
      <c r="AT8" s="23"/>
      <c r="AU8" s="39"/>
      <c r="AV8" s="39"/>
      <c r="AW8" s="39"/>
      <c r="AX8" s="40"/>
    </row>
    <row r="9" spans="1:59" ht="9.9499999999999993" customHeight="1">
      <c r="A9" s="312"/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23"/>
      <c r="AQ9" s="23"/>
      <c r="AR9" s="23"/>
      <c r="AS9" s="23"/>
      <c r="AT9" s="23"/>
      <c r="AU9" s="39"/>
      <c r="AV9" s="39"/>
      <c r="AW9" s="39"/>
      <c r="AX9" s="40"/>
    </row>
    <row r="10" spans="1:59" ht="25.5" customHeight="1">
      <c r="A10" s="74" t="s">
        <v>0</v>
      </c>
      <c r="B10" s="196" t="s">
        <v>1</v>
      </c>
      <c r="C10" s="196"/>
      <c r="D10" s="196" t="s">
        <v>2</v>
      </c>
      <c r="E10" s="196"/>
      <c r="F10" s="196"/>
      <c r="G10" s="196"/>
      <c r="H10" s="196"/>
      <c r="I10" s="196"/>
      <c r="J10" s="196" t="s">
        <v>3</v>
      </c>
      <c r="K10" s="196"/>
      <c r="L10" s="314" t="s">
        <v>115</v>
      </c>
      <c r="M10" s="315"/>
      <c r="N10" s="315"/>
      <c r="O10" s="315"/>
      <c r="P10" s="315"/>
      <c r="Q10" s="315"/>
      <c r="R10" s="315"/>
      <c r="S10" s="315"/>
      <c r="T10" s="316"/>
      <c r="U10" s="196" t="s">
        <v>4</v>
      </c>
      <c r="V10" s="196"/>
      <c r="W10" s="196"/>
      <c r="X10" s="196"/>
      <c r="Y10" s="196"/>
      <c r="Z10" s="196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23"/>
      <c r="AQ10" s="23"/>
      <c r="AR10" s="23"/>
      <c r="AS10" s="23"/>
      <c r="AT10" s="23"/>
      <c r="AU10" s="39"/>
      <c r="AV10" s="39"/>
      <c r="AW10" s="39"/>
      <c r="AX10" s="40"/>
    </row>
    <row r="11" spans="1:59" ht="63" customHeight="1">
      <c r="A11" s="302" t="s">
        <v>130</v>
      </c>
      <c r="B11" s="303"/>
      <c r="C11" s="303"/>
      <c r="D11" s="303"/>
      <c r="E11" s="303"/>
      <c r="F11" s="303"/>
      <c r="G11" s="303"/>
      <c r="H11" s="303"/>
      <c r="I11" s="304"/>
      <c r="J11" s="305" t="s">
        <v>127</v>
      </c>
      <c r="K11" s="306"/>
      <c r="L11" s="103"/>
      <c r="M11" s="104"/>
      <c r="N11" s="104"/>
      <c r="O11" s="104"/>
      <c r="P11" s="104"/>
      <c r="Q11" s="104"/>
      <c r="R11" s="104"/>
      <c r="S11" s="104"/>
      <c r="T11" s="95" t="s">
        <v>128</v>
      </c>
      <c r="U11" s="317" t="s">
        <v>158</v>
      </c>
      <c r="V11" s="318"/>
      <c r="W11" s="318"/>
      <c r="X11" s="318"/>
      <c r="Y11" s="318"/>
      <c r="Z11" s="319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"/>
      <c r="AQ11" s="6"/>
      <c r="AR11" s="6"/>
      <c r="AS11" s="6"/>
      <c r="AT11" s="6"/>
      <c r="AU11" s="41"/>
      <c r="AV11" s="41"/>
      <c r="AW11" s="41"/>
      <c r="AX11" s="42"/>
    </row>
    <row r="12" spans="1:59" ht="39.950000000000003" customHeight="1">
      <c r="A12" s="302" t="s">
        <v>131</v>
      </c>
      <c r="B12" s="303"/>
      <c r="C12" s="303"/>
      <c r="D12" s="303"/>
      <c r="E12" s="303"/>
      <c r="F12" s="303"/>
      <c r="G12" s="303"/>
      <c r="H12" s="303"/>
      <c r="I12" s="304"/>
      <c r="J12" s="305" t="s">
        <v>127</v>
      </c>
      <c r="K12" s="306"/>
      <c r="L12" s="103"/>
      <c r="M12" s="104"/>
      <c r="N12" s="104"/>
      <c r="O12" s="104"/>
      <c r="P12" s="104"/>
      <c r="Q12" s="104"/>
      <c r="R12" s="104"/>
      <c r="S12" s="104"/>
      <c r="T12" s="95" t="s">
        <v>128</v>
      </c>
      <c r="U12" s="320"/>
      <c r="V12" s="321"/>
      <c r="W12" s="321"/>
      <c r="X12" s="321"/>
      <c r="Y12" s="321"/>
      <c r="Z12" s="322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"/>
      <c r="AQ12" s="6"/>
      <c r="AR12" s="6"/>
      <c r="AS12" s="6"/>
      <c r="AT12" s="6"/>
      <c r="AU12" s="41"/>
      <c r="AV12" s="41"/>
      <c r="AW12" s="41"/>
      <c r="AX12" s="42"/>
    </row>
    <row r="13" spans="1:59" ht="39.950000000000003" customHeight="1">
      <c r="A13" s="217" t="s">
        <v>132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9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"/>
      <c r="AQ13" s="6"/>
      <c r="AR13" s="6"/>
      <c r="AS13" s="6"/>
      <c r="AT13" s="6"/>
      <c r="AU13" s="272"/>
      <c r="AV13" s="272"/>
      <c r="AW13" s="273"/>
      <c r="AX13" s="43" t="s">
        <v>28</v>
      </c>
      <c r="AY13" s="44" t="s">
        <v>18</v>
      </c>
      <c r="AZ13" s="44" t="s">
        <v>19</v>
      </c>
      <c r="BA13" s="44" t="s">
        <v>20</v>
      </c>
      <c r="BB13" s="43" t="s">
        <v>21</v>
      </c>
      <c r="BC13" s="43" t="s">
        <v>22</v>
      </c>
      <c r="BD13" s="45" t="s">
        <v>23</v>
      </c>
      <c r="BE13" s="46" t="s">
        <v>24</v>
      </c>
      <c r="BF13" s="46" t="s">
        <v>25</v>
      </c>
      <c r="BG13" s="44" t="s">
        <v>26</v>
      </c>
    </row>
    <row r="14" spans="1:59" ht="20.100000000000001" customHeight="1">
      <c r="A14" s="266" t="s">
        <v>84</v>
      </c>
      <c r="B14" s="155"/>
      <c r="C14" s="269" t="s">
        <v>41</v>
      </c>
      <c r="D14" s="270"/>
      <c r="E14" s="192" t="s">
        <v>48</v>
      </c>
      <c r="F14" s="192"/>
      <c r="G14" s="192"/>
      <c r="H14" s="192"/>
      <c r="I14" s="192"/>
      <c r="J14" s="279" t="s">
        <v>5</v>
      </c>
      <c r="K14" s="279"/>
      <c r="L14" s="119" t="s">
        <v>82</v>
      </c>
      <c r="M14" s="120"/>
      <c r="N14" s="120"/>
      <c r="O14" s="120"/>
      <c r="P14" s="120"/>
      <c r="Q14" s="120"/>
      <c r="R14" s="120"/>
      <c r="S14" s="134"/>
      <c r="T14" s="163" t="s">
        <v>42</v>
      </c>
      <c r="U14" s="174" t="s">
        <v>155</v>
      </c>
      <c r="V14" s="175"/>
      <c r="W14" s="175"/>
      <c r="X14" s="175"/>
      <c r="Y14" s="175"/>
      <c r="Z14" s="176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25"/>
      <c r="AQ14" s="25"/>
      <c r="AR14" s="25"/>
      <c r="AS14" s="25"/>
      <c r="AT14" s="25"/>
      <c r="AU14" s="130" t="b">
        <v>1</v>
      </c>
      <c r="AV14" s="130" t="b">
        <v>0</v>
      </c>
      <c r="AW14" s="141" t="b">
        <v>0</v>
      </c>
      <c r="AX14" s="264">
        <f>IF(AU14=TRUE,1,0)</f>
        <v>1</v>
      </c>
      <c r="AY14" s="141">
        <f>IF(AV14=TRUE,1,0)</f>
        <v>0</v>
      </c>
      <c r="AZ14" s="141">
        <f>IF(AW14=TRUE,1,0)</f>
        <v>0</v>
      </c>
      <c r="BA14" s="141">
        <f>PRODUCT($AX$14,$AY$14,AZ14)</f>
        <v>0</v>
      </c>
      <c r="BB14" s="141">
        <f>$S14</f>
        <v>0</v>
      </c>
      <c r="BC14" s="141">
        <f>PRODUCT($BA14,$BB14)</f>
        <v>0</v>
      </c>
      <c r="BD14" s="141">
        <f>MAX(BC14)</f>
        <v>0</v>
      </c>
      <c r="BE14" s="141" t="s">
        <v>27</v>
      </c>
      <c r="BF14" s="141" t="s">
        <v>27</v>
      </c>
      <c r="BG14" s="141" t="s">
        <v>27</v>
      </c>
    </row>
    <row r="15" spans="1:59" ht="39.950000000000003" customHeight="1">
      <c r="A15" s="267"/>
      <c r="B15" s="270"/>
      <c r="C15" s="269"/>
      <c r="D15" s="156"/>
      <c r="E15" s="157"/>
      <c r="F15" s="157"/>
      <c r="G15" s="157"/>
      <c r="H15" s="157"/>
      <c r="I15" s="157"/>
      <c r="J15" s="131"/>
      <c r="K15" s="131"/>
      <c r="L15" s="121"/>
      <c r="M15" s="122"/>
      <c r="N15" s="122"/>
      <c r="O15" s="122"/>
      <c r="P15" s="122"/>
      <c r="Q15" s="122"/>
      <c r="R15" s="122"/>
      <c r="S15" s="133"/>
      <c r="T15" s="265"/>
      <c r="U15" s="177"/>
      <c r="V15" s="178"/>
      <c r="W15" s="178"/>
      <c r="X15" s="178"/>
      <c r="Y15" s="178"/>
      <c r="Z15" s="179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25"/>
      <c r="AQ15" s="25"/>
      <c r="AR15" s="25"/>
      <c r="AS15" s="25"/>
      <c r="AT15" s="25"/>
      <c r="AU15" s="130"/>
      <c r="AV15" s="130"/>
      <c r="AW15" s="141"/>
      <c r="AX15" s="264"/>
      <c r="AY15" s="141"/>
      <c r="AZ15" s="141"/>
      <c r="BA15" s="141"/>
      <c r="BB15" s="141"/>
      <c r="BC15" s="141"/>
      <c r="BD15" s="141"/>
      <c r="BE15" s="141"/>
      <c r="BF15" s="141"/>
      <c r="BG15" s="141"/>
    </row>
    <row r="16" spans="1:59" ht="20.100000000000001" customHeight="1">
      <c r="A16" s="267"/>
      <c r="B16" s="270"/>
      <c r="C16" s="269"/>
      <c r="D16" s="155"/>
      <c r="E16" s="157" t="s">
        <v>49</v>
      </c>
      <c r="F16" s="157"/>
      <c r="G16" s="157"/>
      <c r="H16" s="157"/>
      <c r="I16" s="157"/>
      <c r="J16" s="131" t="s">
        <v>5</v>
      </c>
      <c r="K16" s="131"/>
      <c r="L16" s="119" t="s">
        <v>82</v>
      </c>
      <c r="M16" s="120"/>
      <c r="N16" s="120"/>
      <c r="O16" s="120"/>
      <c r="P16" s="120"/>
      <c r="Q16" s="120"/>
      <c r="R16" s="120"/>
      <c r="S16" s="132"/>
      <c r="T16" s="160" t="s">
        <v>42</v>
      </c>
      <c r="U16" s="177"/>
      <c r="V16" s="178"/>
      <c r="W16" s="178"/>
      <c r="X16" s="178"/>
      <c r="Y16" s="178"/>
      <c r="Z16" s="179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25"/>
      <c r="AQ16" s="25"/>
      <c r="AR16" s="25"/>
      <c r="AS16" s="25"/>
      <c r="AT16" s="25"/>
      <c r="AU16" s="130"/>
      <c r="AV16" s="130"/>
      <c r="AW16" s="141" t="b">
        <v>0</v>
      </c>
      <c r="AX16" s="264"/>
      <c r="AY16" s="141"/>
      <c r="AZ16" s="141">
        <f t="shared" ref="AZ16" si="0">IF(AW16=TRUE,1,0)</f>
        <v>0</v>
      </c>
      <c r="BA16" s="141">
        <f>PRODUCT($AX$14,$AY$14,AZ16)</f>
        <v>0</v>
      </c>
      <c r="BB16" s="141">
        <f>$S16</f>
        <v>0</v>
      </c>
      <c r="BC16" s="141">
        <f>PRODUCT($BA16,$BB16)</f>
        <v>0</v>
      </c>
      <c r="BD16" s="141">
        <f>MAX(BC16)</f>
        <v>0</v>
      </c>
      <c r="BE16" s="141" t="s">
        <v>27</v>
      </c>
      <c r="BF16" s="141" t="s">
        <v>27</v>
      </c>
      <c r="BG16" s="141" t="s">
        <v>27</v>
      </c>
    </row>
    <row r="17" spans="1:59" ht="39.950000000000003" customHeight="1">
      <c r="A17" s="268"/>
      <c r="B17" s="156"/>
      <c r="C17" s="192"/>
      <c r="D17" s="156"/>
      <c r="E17" s="157"/>
      <c r="F17" s="157"/>
      <c r="G17" s="157"/>
      <c r="H17" s="157"/>
      <c r="I17" s="157"/>
      <c r="J17" s="131"/>
      <c r="K17" s="131"/>
      <c r="L17" s="121"/>
      <c r="M17" s="122"/>
      <c r="N17" s="122"/>
      <c r="O17" s="122"/>
      <c r="P17" s="122"/>
      <c r="Q17" s="122"/>
      <c r="R17" s="122"/>
      <c r="S17" s="133"/>
      <c r="T17" s="265"/>
      <c r="U17" s="177"/>
      <c r="V17" s="178"/>
      <c r="W17" s="178"/>
      <c r="X17" s="178"/>
      <c r="Y17" s="178"/>
      <c r="Z17" s="179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25"/>
      <c r="AQ17" s="25"/>
      <c r="AR17" s="25"/>
      <c r="AS17" s="25"/>
      <c r="AT17" s="25"/>
      <c r="AU17" s="130"/>
      <c r="AV17" s="130"/>
      <c r="AW17" s="141"/>
      <c r="AX17" s="264"/>
      <c r="AY17" s="141"/>
      <c r="AZ17" s="141"/>
      <c r="BA17" s="141"/>
      <c r="BB17" s="141"/>
      <c r="BC17" s="141"/>
      <c r="BD17" s="141"/>
      <c r="BE17" s="141"/>
      <c r="BF17" s="141"/>
      <c r="BG17" s="141"/>
    </row>
    <row r="18" spans="1:59" ht="35.1" customHeight="1">
      <c r="A18" s="266" t="s">
        <v>85</v>
      </c>
      <c r="B18" s="155"/>
      <c r="C18" s="119" t="s">
        <v>78</v>
      </c>
      <c r="D18" s="183"/>
      <c r="E18" s="188"/>
      <c r="F18" s="189"/>
      <c r="G18" s="189"/>
      <c r="H18" s="120" t="s">
        <v>72</v>
      </c>
      <c r="I18" s="183"/>
      <c r="J18" s="131" t="s">
        <v>5</v>
      </c>
      <c r="K18" s="131"/>
      <c r="L18" s="119" t="s">
        <v>82</v>
      </c>
      <c r="M18" s="120"/>
      <c r="N18" s="120"/>
      <c r="O18" s="120"/>
      <c r="P18" s="120"/>
      <c r="Q18" s="120"/>
      <c r="R18" s="120"/>
      <c r="S18" s="132"/>
      <c r="T18" s="160" t="s">
        <v>42</v>
      </c>
      <c r="U18" s="177"/>
      <c r="V18" s="178"/>
      <c r="W18" s="178"/>
      <c r="X18" s="178"/>
      <c r="Y18" s="178"/>
      <c r="Z18" s="179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25"/>
      <c r="AQ18" s="131" t="s">
        <v>71</v>
      </c>
      <c r="AR18" s="131" t="s">
        <v>73</v>
      </c>
      <c r="AS18" s="131" t="s">
        <v>74</v>
      </c>
      <c r="AT18" s="131" t="s">
        <v>75</v>
      </c>
      <c r="AU18" s="130"/>
      <c r="AV18" s="130" t="b">
        <v>0</v>
      </c>
      <c r="AW18" s="141" t="b">
        <f>AV18</f>
        <v>0</v>
      </c>
      <c r="AX18" s="264"/>
      <c r="AY18" s="141">
        <f>IF(AV18=TRUE,1,0)</f>
        <v>0</v>
      </c>
      <c r="AZ18" s="141">
        <f t="shared" ref="AZ18" si="1">IF(AW18=TRUE,1,0)</f>
        <v>0</v>
      </c>
      <c r="BA18" s="141">
        <f>PRODUCT($AX$14,$AY$18,AZ18)</f>
        <v>0</v>
      </c>
      <c r="BB18" s="141">
        <f>$S18</f>
        <v>0</v>
      </c>
      <c r="BC18" s="141">
        <f t="shared" ref="BC18" si="2">PRODUCT($BA18,$BB18)</f>
        <v>0</v>
      </c>
      <c r="BD18" s="141">
        <f>MAX(BC18:BC19)</f>
        <v>0</v>
      </c>
      <c r="BE18" s="141" t="s">
        <v>27</v>
      </c>
      <c r="BF18" s="141" t="s">
        <v>27</v>
      </c>
      <c r="BG18" s="141" t="s">
        <v>27</v>
      </c>
    </row>
    <row r="19" spans="1:59" ht="35.1" customHeight="1">
      <c r="A19" s="267"/>
      <c r="B19" s="270"/>
      <c r="C19" s="121"/>
      <c r="D19" s="187"/>
      <c r="E19" s="190"/>
      <c r="F19" s="191"/>
      <c r="G19" s="191"/>
      <c r="H19" s="122"/>
      <c r="I19" s="187"/>
      <c r="J19" s="131"/>
      <c r="K19" s="131"/>
      <c r="L19" s="121"/>
      <c r="M19" s="122"/>
      <c r="N19" s="122"/>
      <c r="O19" s="122"/>
      <c r="P19" s="122"/>
      <c r="Q19" s="122"/>
      <c r="R19" s="122"/>
      <c r="S19" s="133"/>
      <c r="T19" s="265"/>
      <c r="U19" s="177"/>
      <c r="V19" s="178"/>
      <c r="W19" s="178"/>
      <c r="X19" s="178"/>
      <c r="Y19" s="178"/>
      <c r="Z19" s="179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25"/>
      <c r="AQ19" s="131"/>
      <c r="AR19" s="131"/>
      <c r="AS19" s="131"/>
      <c r="AT19" s="131"/>
      <c r="AU19" s="130"/>
      <c r="AV19" s="130"/>
      <c r="AW19" s="141"/>
      <c r="AX19" s="264"/>
      <c r="AY19" s="141"/>
      <c r="AZ19" s="141"/>
      <c r="BA19" s="141"/>
      <c r="BB19" s="141"/>
      <c r="BC19" s="141"/>
      <c r="BD19" s="141"/>
      <c r="BE19" s="141"/>
      <c r="BF19" s="141"/>
      <c r="BG19" s="141"/>
    </row>
    <row r="20" spans="1:59" ht="35.1" customHeight="1">
      <c r="A20" s="266" t="s">
        <v>86</v>
      </c>
      <c r="B20" s="155"/>
      <c r="C20" s="119" t="s">
        <v>77</v>
      </c>
      <c r="D20" s="183"/>
      <c r="E20" s="188"/>
      <c r="F20" s="189"/>
      <c r="G20" s="189"/>
      <c r="H20" s="120" t="s">
        <v>72</v>
      </c>
      <c r="I20" s="183"/>
      <c r="J20" s="131" t="s">
        <v>5</v>
      </c>
      <c r="K20" s="131"/>
      <c r="L20" s="119" t="s">
        <v>82</v>
      </c>
      <c r="M20" s="120"/>
      <c r="N20" s="120"/>
      <c r="O20" s="120"/>
      <c r="P20" s="120"/>
      <c r="Q20" s="120"/>
      <c r="R20" s="120"/>
      <c r="S20" s="132"/>
      <c r="T20" s="160" t="s">
        <v>42</v>
      </c>
      <c r="U20" s="177"/>
      <c r="V20" s="178"/>
      <c r="W20" s="178"/>
      <c r="X20" s="178"/>
      <c r="Y20" s="178"/>
      <c r="Z20" s="179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25"/>
      <c r="AQ20" s="25"/>
      <c r="AR20" s="25"/>
      <c r="AS20" s="25"/>
      <c r="AT20" s="25"/>
      <c r="AU20" s="130"/>
      <c r="AV20" s="130" t="b">
        <v>0</v>
      </c>
      <c r="AW20" s="141" t="b">
        <f>AV20</f>
        <v>0</v>
      </c>
      <c r="AX20" s="264"/>
      <c r="AY20" s="141">
        <f>IF(AV20=TRUE,1,0)</f>
        <v>0</v>
      </c>
      <c r="AZ20" s="141">
        <f t="shared" ref="AZ20" si="3">IF(AW20=TRUE,1,0)</f>
        <v>0</v>
      </c>
      <c r="BA20" s="141">
        <f>PRODUCT($AX$14,$AY$20,AZ20)</f>
        <v>0</v>
      </c>
      <c r="BB20" s="141">
        <f>$S20</f>
        <v>0</v>
      </c>
      <c r="BC20" s="141">
        <f>PRODUCT($BA20,$BB20)</f>
        <v>0</v>
      </c>
      <c r="BD20" s="141">
        <f>MAX($BC20:$BC21)</f>
        <v>0</v>
      </c>
      <c r="BE20" s="141" t="s">
        <v>27</v>
      </c>
      <c r="BF20" s="141" t="s">
        <v>27</v>
      </c>
      <c r="BG20" s="141" t="s">
        <v>27</v>
      </c>
    </row>
    <row r="21" spans="1:59" ht="35.1" customHeight="1">
      <c r="A21" s="267"/>
      <c r="B21" s="270"/>
      <c r="C21" s="121"/>
      <c r="D21" s="187"/>
      <c r="E21" s="190"/>
      <c r="F21" s="191"/>
      <c r="G21" s="191"/>
      <c r="H21" s="122"/>
      <c r="I21" s="187"/>
      <c r="J21" s="131"/>
      <c r="K21" s="131"/>
      <c r="L21" s="121"/>
      <c r="M21" s="122"/>
      <c r="N21" s="122"/>
      <c r="O21" s="122"/>
      <c r="P21" s="122"/>
      <c r="Q21" s="122"/>
      <c r="R21" s="122"/>
      <c r="S21" s="133"/>
      <c r="T21" s="265"/>
      <c r="U21" s="177"/>
      <c r="V21" s="178"/>
      <c r="W21" s="178"/>
      <c r="X21" s="178"/>
      <c r="Y21" s="178"/>
      <c r="Z21" s="179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25"/>
      <c r="AQ21" s="25"/>
      <c r="AR21" s="25"/>
      <c r="AS21" s="25"/>
      <c r="AT21" s="25"/>
      <c r="AU21" s="130"/>
      <c r="AV21" s="130"/>
      <c r="AW21" s="141"/>
      <c r="AX21" s="264"/>
      <c r="AY21" s="141"/>
      <c r="AZ21" s="141"/>
      <c r="BA21" s="141"/>
      <c r="BB21" s="141"/>
      <c r="BC21" s="141"/>
      <c r="BD21" s="141"/>
      <c r="BE21" s="141"/>
      <c r="BF21" s="141"/>
      <c r="BG21" s="141"/>
    </row>
    <row r="22" spans="1:59" ht="25.15" customHeight="1">
      <c r="A22" s="266" t="s">
        <v>101</v>
      </c>
      <c r="B22" s="155"/>
      <c r="C22" s="174" t="s">
        <v>46</v>
      </c>
      <c r="D22" s="175"/>
      <c r="E22" s="175"/>
      <c r="F22" s="175"/>
      <c r="G22" s="175"/>
      <c r="H22" s="175"/>
      <c r="I22" s="176"/>
      <c r="J22" s="131" t="s">
        <v>5</v>
      </c>
      <c r="K22" s="131"/>
      <c r="L22" s="119" t="s">
        <v>82</v>
      </c>
      <c r="M22" s="120"/>
      <c r="N22" s="120"/>
      <c r="O22" s="120"/>
      <c r="P22" s="120"/>
      <c r="Q22" s="120"/>
      <c r="R22" s="120"/>
      <c r="S22" s="132"/>
      <c r="T22" s="160" t="s">
        <v>42</v>
      </c>
      <c r="U22" s="177"/>
      <c r="V22" s="178"/>
      <c r="W22" s="178"/>
      <c r="X22" s="178"/>
      <c r="Y22" s="178"/>
      <c r="Z22" s="179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25"/>
      <c r="AQ22" s="25"/>
      <c r="AR22" s="25"/>
      <c r="AS22" s="25"/>
      <c r="AT22" s="25"/>
      <c r="AU22" s="130"/>
      <c r="AV22" s="130" t="b">
        <v>0</v>
      </c>
      <c r="AW22" s="141" t="b">
        <f>AV22</f>
        <v>0</v>
      </c>
      <c r="AX22" s="264"/>
      <c r="AY22" s="141">
        <f>IF(AV22=TRUE,1,0)</f>
        <v>0</v>
      </c>
      <c r="AZ22" s="141">
        <f t="shared" ref="AZ22" si="4">IF(AW22=TRUE,1,0)</f>
        <v>0</v>
      </c>
      <c r="BA22" s="141">
        <f>PRODUCT($AX$14,AY22,AZ22)</f>
        <v>0</v>
      </c>
      <c r="BB22" s="141">
        <f>$S22</f>
        <v>0</v>
      </c>
      <c r="BC22" s="141">
        <f>PRODUCT($BA22,$BB22)</f>
        <v>0</v>
      </c>
      <c r="BD22" s="141">
        <f>MAX($BC22)</f>
        <v>0</v>
      </c>
      <c r="BE22" s="141" t="s">
        <v>27</v>
      </c>
      <c r="BF22" s="141" t="s">
        <v>27</v>
      </c>
      <c r="BG22" s="141" t="s">
        <v>27</v>
      </c>
    </row>
    <row r="23" spans="1:59" ht="25.15" customHeight="1">
      <c r="A23" s="268"/>
      <c r="B23" s="156"/>
      <c r="C23" s="180"/>
      <c r="D23" s="181"/>
      <c r="E23" s="181"/>
      <c r="F23" s="181"/>
      <c r="G23" s="181"/>
      <c r="H23" s="181"/>
      <c r="I23" s="182"/>
      <c r="J23" s="131"/>
      <c r="K23" s="131"/>
      <c r="L23" s="121"/>
      <c r="M23" s="122"/>
      <c r="N23" s="122"/>
      <c r="O23" s="122"/>
      <c r="P23" s="122"/>
      <c r="Q23" s="122"/>
      <c r="R23" s="122"/>
      <c r="S23" s="133"/>
      <c r="T23" s="265"/>
      <c r="U23" s="180"/>
      <c r="V23" s="181"/>
      <c r="W23" s="181"/>
      <c r="X23" s="181"/>
      <c r="Y23" s="181"/>
      <c r="Z23" s="182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25"/>
      <c r="AQ23" s="25"/>
      <c r="AR23" s="25"/>
      <c r="AS23" s="25"/>
      <c r="AT23" s="25"/>
      <c r="AU23" s="130"/>
      <c r="AV23" s="130"/>
      <c r="AW23" s="141"/>
      <c r="AX23" s="264"/>
      <c r="AY23" s="141"/>
      <c r="AZ23" s="141"/>
      <c r="BA23" s="141"/>
      <c r="BB23" s="141"/>
      <c r="BC23" s="141"/>
      <c r="BD23" s="141"/>
      <c r="BE23" s="141"/>
      <c r="BF23" s="141"/>
      <c r="BG23" s="141"/>
    </row>
    <row r="24" spans="1:59" ht="25.15" customHeight="1">
      <c r="A24" s="266" t="s">
        <v>87</v>
      </c>
      <c r="B24" s="155"/>
      <c r="C24" s="174" t="s">
        <v>114</v>
      </c>
      <c r="D24" s="175"/>
      <c r="E24" s="175"/>
      <c r="F24" s="175"/>
      <c r="G24" s="175"/>
      <c r="H24" s="175"/>
      <c r="I24" s="176"/>
      <c r="J24" s="131" t="s">
        <v>5</v>
      </c>
      <c r="K24" s="131"/>
      <c r="L24" s="119" t="s">
        <v>82</v>
      </c>
      <c r="M24" s="120"/>
      <c r="N24" s="120"/>
      <c r="O24" s="120"/>
      <c r="P24" s="120"/>
      <c r="Q24" s="120"/>
      <c r="R24" s="120"/>
      <c r="S24" s="132"/>
      <c r="T24" s="160" t="s">
        <v>7</v>
      </c>
      <c r="U24" s="197"/>
      <c r="V24" s="198"/>
      <c r="W24" s="198"/>
      <c r="X24" s="198"/>
      <c r="Y24" s="198"/>
      <c r="Z24" s="142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25"/>
      <c r="AQ24" s="25"/>
      <c r="AR24" s="25"/>
      <c r="AS24" s="25"/>
      <c r="AT24" s="25"/>
      <c r="AU24" s="130"/>
      <c r="AV24" s="130" t="b">
        <v>0</v>
      </c>
      <c r="AW24" s="141" t="b">
        <f>AV24</f>
        <v>0</v>
      </c>
      <c r="AX24" s="264"/>
      <c r="AY24" s="141">
        <f>IF(AV24=TRUE,1,0)</f>
        <v>0</v>
      </c>
      <c r="AZ24" s="141">
        <f t="shared" ref="AZ24" si="5">IF(AW24=TRUE,1,0)</f>
        <v>0</v>
      </c>
      <c r="BA24" s="141">
        <f>PRODUCT($AX$14,AY24,AZ24)</f>
        <v>0</v>
      </c>
      <c r="BB24" s="141">
        <f>$S24</f>
        <v>0</v>
      </c>
      <c r="BC24" s="141">
        <f>PRODUCT($BA24,$BB24)</f>
        <v>0</v>
      </c>
      <c r="BD24" s="141">
        <f>MAX($BC24)</f>
        <v>0</v>
      </c>
      <c r="BE24" s="141" t="s">
        <v>27</v>
      </c>
      <c r="BF24" s="141" t="s">
        <v>27</v>
      </c>
      <c r="BG24" s="141" t="s">
        <v>27</v>
      </c>
    </row>
    <row r="25" spans="1:59" ht="25.15" customHeight="1">
      <c r="A25" s="268"/>
      <c r="B25" s="156"/>
      <c r="C25" s="180"/>
      <c r="D25" s="181"/>
      <c r="E25" s="181"/>
      <c r="F25" s="181"/>
      <c r="G25" s="181"/>
      <c r="H25" s="181"/>
      <c r="I25" s="182"/>
      <c r="J25" s="131"/>
      <c r="K25" s="131"/>
      <c r="L25" s="121"/>
      <c r="M25" s="122"/>
      <c r="N25" s="122"/>
      <c r="O25" s="122"/>
      <c r="P25" s="122"/>
      <c r="Q25" s="122"/>
      <c r="R25" s="122"/>
      <c r="S25" s="133"/>
      <c r="T25" s="265"/>
      <c r="U25" s="199"/>
      <c r="V25" s="200"/>
      <c r="W25" s="200"/>
      <c r="X25" s="200"/>
      <c r="Y25" s="200"/>
      <c r="Z25" s="143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25"/>
      <c r="AQ25" s="25"/>
      <c r="AR25" s="25"/>
      <c r="AS25" s="25"/>
      <c r="AT25" s="25"/>
      <c r="AU25" s="130"/>
      <c r="AV25" s="130"/>
      <c r="AW25" s="141"/>
      <c r="AX25" s="264"/>
      <c r="AY25" s="141"/>
      <c r="AZ25" s="141"/>
      <c r="BA25" s="141"/>
      <c r="BB25" s="141"/>
      <c r="BC25" s="141"/>
      <c r="BD25" s="141"/>
      <c r="BE25" s="141"/>
      <c r="BF25" s="141"/>
      <c r="BG25" s="141"/>
    </row>
    <row r="26" spans="1:59" s="8" customFormat="1" ht="25.5">
      <c r="A26" s="300" t="s">
        <v>89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111">
        <f>$BD$26</f>
        <v>0</v>
      </c>
      <c r="M26" s="112"/>
      <c r="N26" s="112"/>
      <c r="O26" s="112"/>
      <c r="P26" s="112"/>
      <c r="Q26" s="112"/>
      <c r="R26" s="112"/>
      <c r="S26" s="112"/>
      <c r="T26" s="112"/>
      <c r="U26" s="201" t="s">
        <v>8</v>
      </c>
      <c r="V26" s="201"/>
      <c r="W26" s="201"/>
      <c r="X26" s="201"/>
      <c r="Y26" s="201"/>
      <c r="Z26" s="202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26"/>
      <c r="AQ26" s="26"/>
      <c r="AR26" s="26"/>
      <c r="AS26" s="26"/>
      <c r="AT26" s="26"/>
      <c r="AU26" s="130"/>
      <c r="AV26" s="260"/>
      <c r="AW26" s="260"/>
      <c r="AX26" s="264"/>
      <c r="AY26" s="263" t="s">
        <v>34</v>
      </c>
      <c r="AZ26" s="263"/>
      <c r="BA26" s="263"/>
      <c r="BB26" s="263"/>
      <c r="BC26" s="47" t="s">
        <v>35</v>
      </c>
      <c r="BD26" s="261">
        <f>($E$6*$G$6)*(BD27/100)</f>
        <v>0</v>
      </c>
      <c r="BE26" s="261"/>
      <c r="BF26" s="261"/>
      <c r="BG26" s="261"/>
    </row>
    <row r="27" spans="1:59" s="8" customFormat="1" ht="25.5" customHeight="1">
      <c r="A27" s="300"/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164" t="s">
        <v>88</v>
      </c>
      <c r="M27" s="165"/>
      <c r="N27" s="165"/>
      <c r="O27" s="165"/>
      <c r="P27" s="165"/>
      <c r="Q27" s="165"/>
      <c r="R27" s="165"/>
      <c r="S27" s="271">
        <f>$BD$27</f>
        <v>0</v>
      </c>
      <c r="T27" s="271"/>
      <c r="U27" s="203" t="s">
        <v>38</v>
      </c>
      <c r="V27" s="203"/>
      <c r="W27" s="203"/>
      <c r="X27" s="203"/>
      <c r="Y27" s="203"/>
      <c r="Z27" s="204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26"/>
      <c r="AQ27" s="26"/>
      <c r="AR27" s="26"/>
      <c r="AS27" s="26"/>
      <c r="AT27" s="26"/>
      <c r="AU27" s="130"/>
      <c r="AV27" s="260"/>
      <c r="AW27" s="260"/>
      <c r="AX27" s="264"/>
      <c r="AY27" s="263"/>
      <c r="AZ27" s="263"/>
      <c r="BA27" s="263"/>
      <c r="BB27" s="263"/>
      <c r="BC27" s="47" t="s">
        <v>36</v>
      </c>
      <c r="BD27" s="261">
        <f>SUM(BD14:BD25)</f>
        <v>0</v>
      </c>
      <c r="BE27" s="261"/>
      <c r="BF27" s="261"/>
      <c r="BG27" s="261"/>
    </row>
    <row r="28" spans="1:59" ht="79.900000000000006" customHeight="1">
      <c r="A28" s="267" t="s">
        <v>90</v>
      </c>
      <c r="B28" s="155"/>
      <c r="C28" s="157" t="s">
        <v>10</v>
      </c>
      <c r="D28" s="274" t="s">
        <v>83</v>
      </c>
      <c r="E28" s="274"/>
      <c r="F28" s="274"/>
      <c r="G28" s="274"/>
      <c r="H28" s="274"/>
      <c r="I28" s="274"/>
      <c r="J28" s="119" t="s">
        <v>63</v>
      </c>
      <c r="K28" s="120"/>
      <c r="L28" s="166">
        <f>IF(G29-3.6&gt;0,1,0)*ROUND(0.25*(G29-3.6)/3.6*G6/1.15,0)*IF(BA28&gt;0,1,0)</f>
        <v>0</v>
      </c>
      <c r="M28" s="167"/>
      <c r="N28" s="167"/>
      <c r="O28" s="167"/>
      <c r="P28" s="144" t="s">
        <v>62</v>
      </c>
      <c r="Q28" s="146"/>
      <c r="R28" s="144" t="s">
        <v>61</v>
      </c>
      <c r="S28" s="135">
        <f>BF28</f>
        <v>0</v>
      </c>
      <c r="T28" s="138" t="s">
        <v>8</v>
      </c>
      <c r="U28" s="174" t="s">
        <v>120</v>
      </c>
      <c r="V28" s="175"/>
      <c r="W28" s="175"/>
      <c r="X28" s="175"/>
      <c r="Y28" s="175"/>
      <c r="Z28" s="176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24"/>
      <c r="AQ28" s="24"/>
      <c r="AR28" s="24"/>
      <c r="AS28" s="24"/>
      <c r="AT28" s="24"/>
      <c r="AU28" s="130"/>
      <c r="AV28" s="141" t="b">
        <v>0</v>
      </c>
      <c r="AW28" s="141" t="b">
        <f>AV28</f>
        <v>0</v>
      </c>
      <c r="AX28" s="264"/>
      <c r="AY28" s="141">
        <f>IF(AV28=TRUE,1,0)</f>
        <v>0</v>
      </c>
      <c r="AZ28" s="141">
        <f>IF(AW28=TRUE,1,0)</f>
        <v>0</v>
      </c>
      <c r="BA28" s="141">
        <f t="shared" ref="BA28" si="6">PRODUCT($AX$14,AY28,AZ28)</f>
        <v>0</v>
      </c>
      <c r="BB28" s="141">
        <f>$L28</f>
        <v>0</v>
      </c>
      <c r="BC28" s="141">
        <f t="shared" ref="BC28" si="7">PRODUCT($BA28,$BB28)</f>
        <v>0</v>
      </c>
      <c r="BD28" s="141">
        <f t="shared" ref="BD28" si="8">MAX($BC28)</f>
        <v>0</v>
      </c>
      <c r="BE28" s="141">
        <f>Q28</f>
        <v>0</v>
      </c>
      <c r="BF28" s="141">
        <f>PRODUCT($BD28,$BE28)</f>
        <v>0</v>
      </c>
      <c r="BG28" s="141" t="s">
        <v>27</v>
      </c>
    </row>
    <row r="29" spans="1:59" ht="60" customHeight="1">
      <c r="A29" s="268"/>
      <c r="B29" s="156"/>
      <c r="C29" s="157"/>
      <c r="D29" s="277" t="s">
        <v>81</v>
      </c>
      <c r="E29" s="278"/>
      <c r="F29" s="278"/>
      <c r="G29" s="72"/>
      <c r="H29" s="275" t="s">
        <v>80</v>
      </c>
      <c r="I29" s="276"/>
      <c r="J29" s="121"/>
      <c r="K29" s="122"/>
      <c r="L29" s="168"/>
      <c r="M29" s="169"/>
      <c r="N29" s="169"/>
      <c r="O29" s="169"/>
      <c r="P29" s="145"/>
      <c r="Q29" s="147"/>
      <c r="R29" s="145"/>
      <c r="S29" s="136"/>
      <c r="T29" s="139"/>
      <c r="U29" s="180"/>
      <c r="V29" s="181"/>
      <c r="W29" s="181"/>
      <c r="X29" s="181"/>
      <c r="Y29" s="181"/>
      <c r="Z29" s="182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24"/>
      <c r="AQ29" s="24"/>
      <c r="AR29" s="24"/>
      <c r="AS29" s="24"/>
      <c r="AT29" s="24"/>
      <c r="AU29" s="130"/>
      <c r="AV29" s="141"/>
      <c r="AW29" s="141"/>
      <c r="AX29" s="264"/>
      <c r="AY29" s="141"/>
      <c r="AZ29" s="141"/>
      <c r="BA29" s="141"/>
      <c r="BB29" s="141"/>
      <c r="BC29" s="141"/>
      <c r="BD29" s="141"/>
      <c r="BE29" s="141"/>
      <c r="BF29" s="141"/>
      <c r="BG29" s="141"/>
    </row>
    <row r="30" spans="1:59" ht="20.100000000000001" customHeight="1">
      <c r="A30" s="266" t="s">
        <v>91</v>
      </c>
      <c r="B30" s="155"/>
      <c r="C30" s="157" t="s">
        <v>11</v>
      </c>
      <c r="D30" s="174" t="s">
        <v>47</v>
      </c>
      <c r="E30" s="175"/>
      <c r="F30" s="175"/>
      <c r="G30" s="175"/>
      <c r="H30" s="175"/>
      <c r="I30" s="176"/>
      <c r="J30" s="119" t="s">
        <v>63</v>
      </c>
      <c r="K30" s="120"/>
      <c r="L30" s="170">
        <f>IF(BA30&gt;0,10000,0)</f>
        <v>0</v>
      </c>
      <c r="M30" s="171"/>
      <c r="N30" s="171"/>
      <c r="O30" s="171"/>
      <c r="P30" s="144" t="s">
        <v>62</v>
      </c>
      <c r="Q30" s="148"/>
      <c r="R30" s="144" t="s">
        <v>61</v>
      </c>
      <c r="S30" s="135">
        <f>BF30</f>
        <v>0</v>
      </c>
      <c r="T30" s="151" t="s">
        <v>9</v>
      </c>
      <c r="U30" s="174" t="s">
        <v>138</v>
      </c>
      <c r="V30" s="175"/>
      <c r="W30" s="175"/>
      <c r="X30" s="175"/>
      <c r="Y30" s="175"/>
      <c r="Z30" s="176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24"/>
      <c r="AQ30" s="24"/>
      <c r="AR30" s="24"/>
      <c r="AS30" s="24"/>
      <c r="AT30" s="24"/>
      <c r="AU30" s="130"/>
      <c r="AV30" s="141" t="b">
        <v>0</v>
      </c>
      <c r="AW30" s="141" t="b">
        <f t="shared" ref="AW30" si="9">AV30</f>
        <v>0</v>
      </c>
      <c r="AX30" s="264"/>
      <c r="AY30" s="141">
        <f>IF(AV30=TRUE,1,0)</f>
        <v>0</v>
      </c>
      <c r="AZ30" s="141">
        <f t="shared" ref="AZ30" si="10">IF(AW30=TRUE,1,0)</f>
        <v>0</v>
      </c>
      <c r="BA30" s="141">
        <f t="shared" ref="BA30" si="11">PRODUCT($AX$14,AY30,AZ30)</f>
        <v>0</v>
      </c>
      <c r="BB30" s="141">
        <f>$L30</f>
        <v>0</v>
      </c>
      <c r="BC30" s="141">
        <f t="shared" ref="BC30" si="12">PRODUCT($BA30,$BB30)</f>
        <v>0</v>
      </c>
      <c r="BD30" s="141">
        <f t="shared" ref="BD30" si="13">MAX($BC30)</f>
        <v>0</v>
      </c>
      <c r="BE30" s="141">
        <f>Q30</f>
        <v>0</v>
      </c>
      <c r="BF30" s="141">
        <f t="shared" ref="BF30" si="14">PRODUCT($BD30,$BE30)</f>
        <v>0</v>
      </c>
      <c r="BG30" s="141" t="s">
        <v>27</v>
      </c>
    </row>
    <row r="31" spans="1:59" ht="39.950000000000003" customHeight="1">
      <c r="A31" s="268"/>
      <c r="B31" s="156"/>
      <c r="C31" s="157"/>
      <c r="D31" s="180"/>
      <c r="E31" s="181"/>
      <c r="F31" s="181"/>
      <c r="G31" s="181"/>
      <c r="H31" s="181"/>
      <c r="I31" s="182"/>
      <c r="J31" s="121"/>
      <c r="K31" s="122"/>
      <c r="L31" s="172"/>
      <c r="M31" s="173"/>
      <c r="N31" s="173"/>
      <c r="O31" s="173"/>
      <c r="P31" s="145"/>
      <c r="Q31" s="149"/>
      <c r="R31" s="145"/>
      <c r="S31" s="136"/>
      <c r="T31" s="151"/>
      <c r="U31" s="180"/>
      <c r="V31" s="181"/>
      <c r="W31" s="181"/>
      <c r="X31" s="181"/>
      <c r="Y31" s="181"/>
      <c r="Z31" s="182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24"/>
      <c r="AQ31" s="24"/>
      <c r="AR31" s="24"/>
      <c r="AS31" s="24"/>
      <c r="AT31" s="24"/>
      <c r="AU31" s="130"/>
      <c r="AV31" s="141"/>
      <c r="AW31" s="141"/>
      <c r="AX31" s="264"/>
      <c r="AY31" s="141"/>
      <c r="AZ31" s="141"/>
      <c r="BA31" s="141"/>
      <c r="BB31" s="141"/>
      <c r="BC31" s="141"/>
      <c r="BD31" s="141"/>
      <c r="BE31" s="141"/>
      <c r="BF31" s="141"/>
      <c r="BG31" s="141"/>
    </row>
    <row r="32" spans="1:59" ht="20.100000000000001" customHeight="1">
      <c r="A32" s="266" t="s">
        <v>92</v>
      </c>
      <c r="B32" s="155"/>
      <c r="C32" s="157" t="s">
        <v>12</v>
      </c>
      <c r="D32" s="157"/>
      <c r="E32" s="157"/>
      <c r="F32" s="157"/>
      <c r="G32" s="157"/>
      <c r="H32" s="157"/>
      <c r="I32" s="157"/>
      <c r="J32" s="119" t="s">
        <v>63</v>
      </c>
      <c r="K32" s="120"/>
      <c r="L32" s="113"/>
      <c r="M32" s="114"/>
      <c r="N32" s="114"/>
      <c r="O32" s="114"/>
      <c r="P32" s="144" t="s">
        <v>62</v>
      </c>
      <c r="Q32" s="114"/>
      <c r="R32" s="144" t="s">
        <v>61</v>
      </c>
      <c r="S32" s="135">
        <f>BF32</f>
        <v>0</v>
      </c>
      <c r="T32" s="151" t="s">
        <v>9</v>
      </c>
      <c r="U32" s="119"/>
      <c r="V32" s="120"/>
      <c r="W32" s="120"/>
      <c r="X32" s="120"/>
      <c r="Y32" s="120"/>
      <c r="Z32" s="183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24"/>
      <c r="AQ32" s="24"/>
      <c r="AR32" s="24"/>
      <c r="AS32" s="24"/>
      <c r="AT32" s="24"/>
      <c r="AU32" s="130"/>
      <c r="AV32" s="141" t="b">
        <v>0</v>
      </c>
      <c r="AW32" s="141" t="b">
        <f t="shared" ref="AW32" si="15">AV32</f>
        <v>0</v>
      </c>
      <c r="AX32" s="264"/>
      <c r="AY32" s="141">
        <f t="shared" ref="AY32" si="16">IF(AV32=TRUE,1,0)</f>
        <v>0</v>
      </c>
      <c r="AZ32" s="141">
        <f t="shared" ref="AZ32" si="17">IF(AW32=TRUE,1,0)</f>
        <v>0</v>
      </c>
      <c r="BA32" s="141">
        <f t="shared" ref="BA32" si="18">PRODUCT($AX$14,AY32,AZ32)</f>
        <v>0</v>
      </c>
      <c r="BB32" s="141">
        <f>$L32</f>
        <v>0</v>
      </c>
      <c r="BC32" s="141">
        <f t="shared" ref="BC32" si="19">PRODUCT($BA32,$BB32)</f>
        <v>0</v>
      </c>
      <c r="BD32" s="141">
        <f t="shared" ref="BD32" si="20">MAX($BC32)</f>
        <v>0</v>
      </c>
      <c r="BE32" s="141">
        <f>Q32</f>
        <v>0</v>
      </c>
      <c r="BF32" s="141">
        <f t="shared" ref="BF32" si="21">PRODUCT($BD32,$BE32)</f>
        <v>0</v>
      </c>
      <c r="BG32" s="141" t="s">
        <v>27</v>
      </c>
    </row>
    <row r="33" spans="1:59" ht="30" customHeight="1">
      <c r="A33" s="268"/>
      <c r="B33" s="156"/>
      <c r="C33" s="157"/>
      <c r="D33" s="157"/>
      <c r="E33" s="157"/>
      <c r="F33" s="157"/>
      <c r="G33" s="157"/>
      <c r="H33" s="157"/>
      <c r="I33" s="157"/>
      <c r="J33" s="121"/>
      <c r="K33" s="122"/>
      <c r="L33" s="116"/>
      <c r="M33" s="117"/>
      <c r="N33" s="117"/>
      <c r="O33" s="117"/>
      <c r="P33" s="145"/>
      <c r="Q33" s="117"/>
      <c r="R33" s="145"/>
      <c r="S33" s="136"/>
      <c r="T33" s="151"/>
      <c r="U33" s="184"/>
      <c r="V33" s="185"/>
      <c r="W33" s="185"/>
      <c r="X33" s="185"/>
      <c r="Y33" s="185"/>
      <c r="Z33" s="186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24"/>
      <c r="AQ33" s="24"/>
      <c r="AR33" s="24"/>
      <c r="AS33" s="24"/>
      <c r="AT33" s="24"/>
      <c r="AU33" s="130"/>
      <c r="AV33" s="141"/>
      <c r="AW33" s="141"/>
      <c r="AX33" s="264"/>
      <c r="AY33" s="141"/>
      <c r="AZ33" s="141"/>
      <c r="BA33" s="141"/>
      <c r="BB33" s="141"/>
      <c r="BC33" s="141"/>
      <c r="BD33" s="141"/>
      <c r="BE33" s="141"/>
      <c r="BF33" s="141"/>
      <c r="BG33" s="141"/>
    </row>
    <row r="34" spans="1:59" ht="20.100000000000001" customHeight="1">
      <c r="A34" s="266" t="s">
        <v>93</v>
      </c>
      <c r="B34" s="155"/>
      <c r="C34" s="157" t="s">
        <v>13</v>
      </c>
      <c r="D34" s="157"/>
      <c r="E34" s="157"/>
      <c r="F34" s="157"/>
      <c r="G34" s="157"/>
      <c r="H34" s="157"/>
      <c r="I34" s="157"/>
      <c r="J34" s="119" t="s">
        <v>63</v>
      </c>
      <c r="K34" s="120"/>
      <c r="L34" s="113"/>
      <c r="M34" s="114"/>
      <c r="N34" s="114"/>
      <c r="O34" s="114"/>
      <c r="P34" s="144" t="s">
        <v>62</v>
      </c>
      <c r="Q34" s="114"/>
      <c r="R34" s="144" t="s">
        <v>61</v>
      </c>
      <c r="S34" s="135">
        <f>BF34</f>
        <v>0</v>
      </c>
      <c r="T34" s="151" t="s">
        <v>9</v>
      </c>
      <c r="U34" s="119"/>
      <c r="V34" s="120"/>
      <c r="W34" s="120"/>
      <c r="X34" s="120"/>
      <c r="Y34" s="120"/>
      <c r="Z34" s="183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24"/>
      <c r="AQ34" s="24"/>
      <c r="AR34" s="24"/>
      <c r="AS34" s="24"/>
      <c r="AT34" s="24"/>
      <c r="AU34" s="130"/>
      <c r="AV34" s="141" t="b">
        <v>0</v>
      </c>
      <c r="AW34" s="141" t="b">
        <f t="shared" ref="AW34" si="22">AV34</f>
        <v>0</v>
      </c>
      <c r="AX34" s="264"/>
      <c r="AY34" s="141">
        <f t="shared" ref="AY34" si="23">IF(AV34=TRUE,1,0)</f>
        <v>0</v>
      </c>
      <c r="AZ34" s="141">
        <f t="shared" ref="AZ34" si="24">IF(AW34=TRUE,1,0)</f>
        <v>0</v>
      </c>
      <c r="BA34" s="141">
        <f t="shared" ref="BA34" si="25">PRODUCT($AX$14,AY34,AZ34)</f>
        <v>0</v>
      </c>
      <c r="BB34" s="141">
        <f>$L34</f>
        <v>0</v>
      </c>
      <c r="BC34" s="141">
        <f>PRODUCT($BA34,$BB34)</f>
        <v>0</v>
      </c>
      <c r="BD34" s="141">
        <f t="shared" ref="BD34" si="26">MAX($BC34)</f>
        <v>0</v>
      </c>
      <c r="BE34" s="141">
        <f>Q34</f>
        <v>0</v>
      </c>
      <c r="BF34" s="141">
        <f t="shared" ref="BF34" si="27">PRODUCT($BD34,$BE34)</f>
        <v>0</v>
      </c>
      <c r="BG34" s="141" t="s">
        <v>27</v>
      </c>
    </row>
    <row r="35" spans="1:59" ht="30" customHeight="1">
      <c r="A35" s="268"/>
      <c r="B35" s="156"/>
      <c r="C35" s="157"/>
      <c r="D35" s="157"/>
      <c r="E35" s="157"/>
      <c r="F35" s="157"/>
      <c r="G35" s="157"/>
      <c r="H35" s="157"/>
      <c r="I35" s="157"/>
      <c r="J35" s="121"/>
      <c r="K35" s="122"/>
      <c r="L35" s="116"/>
      <c r="M35" s="117"/>
      <c r="N35" s="117"/>
      <c r="O35" s="117"/>
      <c r="P35" s="145"/>
      <c r="Q35" s="117"/>
      <c r="R35" s="145"/>
      <c r="S35" s="136"/>
      <c r="T35" s="151"/>
      <c r="U35" s="184"/>
      <c r="V35" s="185"/>
      <c r="W35" s="185"/>
      <c r="X35" s="185"/>
      <c r="Y35" s="185"/>
      <c r="Z35" s="186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24"/>
      <c r="AQ35" s="24"/>
      <c r="AR35" s="24"/>
      <c r="AS35" s="24"/>
      <c r="AT35" s="24"/>
      <c r="AU35" s="130"/>
      <c r="AV35" s="141"/>
      <c r="AW35" s="141"/>
      <c r="AX35" s="264"/>
      <c r="AY35" s="141"/>
      <c r="AZ35" s="141"/>
      <c r="BA35" s="141"/>
      <c r="BB35" s="141"/>
      <c r="BC35" s="141"/>
      <c r="BD35" s="141"/>
      <c r="BE35" s="141"/>
      <c r="BF35" s="141"/>
      <c r="BG35" s="141"/>
    </row>
    <row r="36" spans="1:59" ht="20.100000000000001" customHeight="1">
      <c r="A36" s="266" t="s">
        <v>94</v>
      </c>
      <c r="B36" s="155"/>
      <c r="C36" s="157" t="s">
        <v>139</v>
      </c>
      <c r="D36" s="157"/>
      <c r="E36" s="157"/>
      <c r="F36" s="157"/>
      <c r="G36" s="157"/>
      <c r="H36" s="157"/>
      <c r="I36" s="157"/>
      <c r="J36" s="119" t="s">
        <v>63</v>
      </c>
      <c r="K36" s="120"/>
      <c r="L36" s="113"/>
      <c r="M36" s="114"/>
      <c r="N36" s="114"/>
      <c r="O36" s="114"/>
      <c r="P36" s="144" t="s">
        <v>62</v>
      </c>
      <c r="Q36" s="114"/>
      <c r="R36" s="144" t="s">
        <v>61</v>
      </c>
      <c r="S36" s="135">
        <f>BF36</f>
        <v>0</v>
      </c>
      <c r="T36" s="151" t="s">
        <v>9</v>
      </c>
      <c r="U36" s="174" t="s">
        <v>140</v>
      </c>
      <c r="V36" s="175"/>
      <c r="W36" s="175"/>
      <c r="X36" s="175"/>
      <c r="Y36" s="175"/>
      <c r="Z36" s="176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24"/>
      <c r="AQ36" s="24"/>
      <c r="AR36" s="24"/>
      <c r="AS36" s="24"/>
      <c r="AT36" s="24"/>
      <c r="AU36" s="130"/>
      <c r="AV36" s="141" t="b">
        <v>0</v>
      </c>
      <c r="AW36" s="141" t="b">
        <f t="shared" ref="AW36" si="28">AV36</f>
        <v>0</v>
      </c>
      <c r="AX36" s="264"/>
      <c r="AY36" s="141">
        <f t="shared" ref="AY36" si="29">IF(AV36=TRUE,1,0)</f>
        <v>0</v>
      </c>
      <c r="AZ36" s="141">
        <f t="shared" ref="AZ36" si="30">IF(AW36=TRUE,1,0)</f>
        <v>0</v>
      </c>
      <c r="BA36" s="141">
        <f t="shared" ref="BA36" si="31">PRODUCT($AX$14,AY36,AZ36)</f>
        <v>0</v>
      </c>
      <c r="BB36" s="141">
        <f>$L36</f>
        <v>0</v>
      </c>
      <c r="BC36" s="141">
        <f t="shared" ref="BC36" si="32">PRODUCT($BA36,$BB36)</f>
        <v>0</v>
      </c>
      <c r="BD36" s="141">
        <f t="shared" ref="BD36" si="33">MAX($BC36)</f>
        <v>0</v>
      </c>
      <c r="BE36" s="141">
        <f>Q36</f>
        <v>0</v>
      </c>
      <c r="BF36" s="141">
        <f t="shared" ref="BF36" si="34">PRODUCT($BD36,$BE36)</f>
        <v>0</v>
      </c>
      <c r="BG36" s="141" t="s">
        <v>27</v>
      </c>
    </row>
    <row r="37" spans="1:59" ht="30" customHeight="1">
      <c r="A37" s="268"/>
      <c r="B37" s="156"/>
      <c r="C37" s="157"/>
      <c r="D37" s="157"/>
      <c r="E37" s="157"/>
      <c r="F37" s="157"/>
      <c r="G37" s="157"/>
      <c r="H37" s="157"/>
      <c r="I37" s="157"/>
      <c r="J37" s="121"/>
      <c r="K37" s="122"/>
      <c r="L37" s="116"/>
      <c r="M37" s="117"/>
      <c r="N37" s="117"/>
      <c r="O37" s="117"/>
      <c r="P37" s="286"/>
      <c r="Q37" s="150"/>
      <c r="R37" s="286"/>
      <c r="S37" s="137"/>
      <c r="T37" s="151"/>
      <c r="U37" s="180"/>
      <c r="V37" s="181"/>
      <c r="W37" s="181"/>
      <c r="X37" s="181"/>
      <c r="Y37" s="181"/>
      <c r="Z37" s="182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24"/>
      <c r="AQ37" s="24"/>
      <c r="AR37" s="24"/>
      <c r="AS37" s="24"/>
      <c r="AT37" s="24"/>
      <c r="AU37" s="130"/>
      <c r="AV37" s="141"/>
      <c r="AW37" s="141"/>
      <c r="AX37" s="264"/>
      <c r="AY37" s="141"/>
      <c r="AZ37" s="141"/>
      <c r="BA37" s="141"/>
      <c r="BB37" s="141"/>
      <c r="BC37" s="141"/>
      <c r="BD37" s="141"/>
      <c r="BE37" s="141"/>
      <c r="BF37" s="141"/>
      <c r="BG37" s="141"/>
    </row>
    <row r="38" spans="1:59" ht="20.100000000000001" customHeight="1">
      <c r="A38" s="296" t="s">
        <v>95</v>
      </c>
      <c r="B38" s="155"/>
      <c r="C38" s="157" t="s">
        <v>14</v>
      </c>
      <c r="D38" s="157"/>
      <c r="E38" s="157"/>
      <c r="F38" s="157"/>
      <c r="G38" s="157"/>
      <c r="H38" s="157"/>
      <c r="I38" s="157"/>
      <c r="J38" s="119" t="s">
        <v>64</v>
      </c>
      <c r="K38" s="120"/>
      <c r="L38" s="113"/>
      <c r="M38" s="114"/>
      <c r="N38" s="114"/>
      <c r="O38" s="114"/>
      <c r="P38" s="144" t="s">
        <v>62</v>
      </c>
      <c r="Q38" s="114"/>
      <c r="R38" s="144" t="s">
        <v>61</v>
      </c>
      <c r="S38" s="135">
        <f>BF38</f>
        <v>0</v>
      </c>
      <c r="T38" s="151" t="s">
        <v>9</v>
      </c>
      <c r="U38" s="158"/>
      <c r="V38" s="159"/>
      <c r="W38" s="159"/>
      <c r="X38" s="159"/>
      <c r="Y38" s="159"/>
      <c r="Z38" s="160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24"/>
      <c r="AQ38" s="24"/>
      <c r="AR38" s="24"/>
      <c r="AS38" s="24"/>
      <c r="AT38" s="24"/>
      <c r="AU38" s="130"/>
      <c r="AV38" s="141" t="b">
        <v>0</v>
      </c>
      <c r="AW38" s="141" t="b">
        <f t="shared" ref="AW38" si="35">AV38</f>
        <v>0</v>
      </c>
      <c r="AX38" s="264"/>
      <c r="AY38" s="141">
        <f>IF(AV38=TRUE,1,0)</f>
        <v>0</v>
      </c>
      <c r="AZ38" s="141">
        <f t="shared" ref="AZ38" si="36">IF(AW38=TRUE,1,0)</f>
        <v>0</v>
      </c>
      <c r="BA38" s="141">
        <f t="shared" ref="BA38" si="37">PRODUCT($AX$14,AY38,AZ38)</f>
        <v>0</v>
      </c>
      <c r="BB38" s="141">
        <f>$L38</f>
        <v>0</v>
      </c>
      <c r="BC38" s="141">
        <f t="shared" ref="BC38" si="38">PRODUCT($BA38,$BB38)</f>
        <v>0</v>
      </c>
      <c r="BD38" s="141">
        <f t="shared" ref="BD38" si="39">MAX($BC38)</f>
        <v>0</v>
      </c>
      <c r="BE38" s="141">
        <f>Q38</f>
        <v>0</v>
      </c>
      <c r="BF38" s="141">
        <f t="shared" ref="BF38" si="40">PRODUCT($BD38,$BE38)</f>
        <v>0</v>
      </c>
      <c r="BG38" s="141" t="s">
        <v>27</v>
      </c>
    </row>
    <row r="39" spans="1:59" ht="30" customHeight="1">
      <c r="A39" s="268"/>
      <c r="B39" s="156"/>
      <c r="C39" s="287"/>
      <c r="D39" s="287"/>
      <c r="E39" s="287"/>
      <c r="F39" s="287"/>
      <c r="G39" s="287"/>
      <c r="H39" s="287"/>
      <c r="I39" s="287"/>
      <c r="J39" s="121"/>
      <c r="K39" s="122"/>
      <c r="L39" s="116"/>
      <c r="M39" s="117"/>
      <c r="N39" s="117"/>
      <c r="O39" s="117"/>
      <c r="P39" s="145"/>
      <c r="Q39" s="117"/>
      <c r="R39" s="145"/>
      <c r="S39" s="136"/>
      <c r="T39" s="151"/>
      <c r="U39" s="161"/>
      <c r="V39" s="162"/>
      <c r="W39" s="162"/>
      <c r="X39" s="162"/>
      <c r="Y39" s="162"/>
      <c r="Z39" s="163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24"/>
      <c r="AQ39" s="24"/>
      <c r="AR39" s="24"/>
      <c r="AS39" s="24"/>
      <c r="AT39" s="24"/>
      <c r="AU39" s="130"/>
      <c r="AV39" s="141"/>
      <c r="AW39" s="141"/>
      <c r="AX39" s="264"/>
      <c r="AY39" s="141"/>
      <c r="AZ39" s="141"/>
      <c r="BA39" s="141"/>
      <c r="BB39" s="141"/>
      <c r="BC39" s="141"/>
      <c r="BD39" s="141"/>
      <c r="BE39" s="141"/>
      <c r="BF39" s="141"/>
      <c r="BG39" s="141"/>
    </row>
    <row r="40" spans="1:59" ht="35.1" customHeight="1">
      <c r="A40" s="266" t="s">
        <v>102</v>
      </c>
      <c r="B40" s="292"/>
      <c r="C40" s="131" t="s">
        <v>79</v>
      </c>
      <c r="D40" s="295"/>
      <c r="E40" s="294"/>
      <c r="F40" s="294"/>
      <c r="G40" s="294"/>
      <c r="H40" s="294"/>
      <c r="I40" s="294"/>
      <c r="J40" s="120" t="s">
        <v>63</v>
      </c>
      <c r="K40" s="120"/>
      <c r="L40" s="113"/>
      <c r="M40" s="114"/>
      <c r="N40" s="114"/>
      <c r="O40" s="114"/>
      <c r="P40" s="144" t="s">
        <v>62</v>
      </c>
      <c r="Q40" s="114"/>
      <c r="R40" s="144" t="s">
        <v>61</v>
      </c>
      <c r="S40" s="135">
        <f>BF40</f>
        <v>0</v>
      </c>
      <c r="T40" s="152" t="s">
        <v>9</v>
      </c>
      <c r="U40" s="158"/>
      <c r="V40" s="159"/>
      <c r="W40" s="159"/>
      <c r="X40" s="159"/>
      <c r="Y40" s="159"/>
      <c r="Z40" s="160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24"/>
      <c r="AQ40" s="154" t="s">
        <v>111</v>
      </c>
      <c r="AR40" s="154" t="s">
        <v>112</v>
      </c>
      <c r="AS40" s="154" t="s">
        <v>113</v>
      </c>
      <c r="AT40" s="23"/>
      <c r="AU40" s="130"/>
      <c r="AV40" s="141" t="b">
        <v>0</v>
      </c>
      <c r="AW40" s="141" t="b">
        <f>AV40</f>
        <v>0</v>
      </c>
      <c r="AX40" s="264"/>
      <c r="AY40" s="141">
        <f>IF(AV40=TRUE,1,0)</f>
        <v>0</v>
      </c>
      <c r="AZ40" s="141">
        <f t="shared" ref="AZ40" si="41">IF(AW40=TRUE,1,0)</f>
        <v>0</v>
      </c>
      <c r="BA40" s="141">
        <f>PRODUCT($AX$14,$AY$40,AZ40)</f>
        <v>0</v>
      </c>
      <c r="BB40" s="141">
        <f>$L40</f>
        <v>0</v>
      </c>
      <c r="BC40" s="141">
        <f>PRODUCT($BA40,$BB40)</f>
        <v>0</v>
      </c>
      <c r="BD40" s="141">
        <f>MAX($BC40:$BC41)</f>
        <v>0</v>
      </c>
      <c r="BE40" s="141">
        <f>Q40</f>
        <v>0</v>
      </c>
      <c r="BF40" s="141">
        <f>BD40*BE40</f>
        <v>0</v>
      </c>
      <c r="BG40" s="141" t="s">
        <v>27</v>
      </c>
    </row>
    <row r="41" spans="1:59" ht="35.1" customHeight="1">
      <c r="A41" s="268"/>
      <c r="B41" s="293"/>
      <c r="C41" s="295"/>
      <c r="D41" s="295"/>
      <c r="E41" s="294"/>
      <c r="F41" s="294"/>
      <c r="G41" s="294"/>
      <c r="H41" s="294"/>
      <c r="I41" s="294"/>
      <c r="J41" s="122"/>
      <c r="K41" s="122"/>
      <c r="L41" s="116"/>
      <c r="M41" s="117"/>
      <c r="N41" s="117"/>
      <c r="O41" s="117"/>
      <c r="P41" s="145"/>
      <c r="Q41" s="117"/>
      <c r="R41" s="145"/>
      <c r="S41" s="136"/>
      <c r="T41" s="153"/>
      <c r="U41" s="161"/>
      <c r="V41" s="162"/>
      <c r="W41" s="162"/>
      <c r="X41" s="162"/>
      <c r="Y41" s="162"/>
      <c r="Z41" s="163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24"/>
      <c r="AQ41" s="138"/>
      <c r="AR41" s="138"/>
      <c r="AS41" s="138"/>
      <c r="AT41" s="23"/>
      <c r="AU41" s="130"/>
      <c r="AV41" s="141"/>
      <c r="AW41" s="141"/>
      <c r="AX41" s="264"/>
      <c r="AY41" s="141"/>
      <c r="AZ41" s="141"/>
      <c r="BA41" s="141"/>
      <c r="BB41" s="141"/>
      <c r="BC41" s="141"/>
      <c r="BD41" s="141"/>
      <c r="BE41" s="141"/>
      <c r="BF41" s="141"/>
      <c r="BG41" s="141"/>
    </row>
    <row r="42" spans="1:59" ht="50.1" customHeight="1">
      <c r="A42" s="267" t="s">
        <v>103</v>
      </c>
      <c r="B42" s="270"/>
      <c r="C42" s="192" t="s">
        <v>15</v>
      </c>
      <c r="D42" s="290" t="s">
        <v>45</v>
      </c>
      <c r="E42" s="290"/>
      <c r="F42" s="290"/>
      <c r="G42" s="290"/>
      <c r="H42" s="290"/>
      <c r="I42" s="290"/>
      <c r="J42" s="184" t="s">
        <v>63</v>
      </c>
      <c r="K42" s="288"/>
      <c r="L42" s="113"/>
      <c r="M42" s="114"/>
      <c r="N42" s="114"/>
      <c r="O42" s="114"/>
      <c r="P42" s="144" t="s">
        <v>62</v>
      </c>
      <c r="Q42" s="114"/>
      <c r="R42" s="144" t="s">
        <v>61</v>
      </c>
      <c r="S42" s="135">
        <f>BF42</f>
        <v>0</v>
      </c>
      <c r="T42" s="289" t="s">
        <v>9</v>
      </c>
      <c r="U42" s="158"/>
      <c r="V42" s="159"/>
      <c r="W42" s="159"/>
      <c r="X42" s="159"/>
      <c r="Y42" s="159"/>
      <c r="Z42" s="160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24"/>
      <c r="AQ42" s="24"/>
      <c r="AR42" s="24"/>
      <c r="AS42" s="24"/>
      <c r="AT42" s="24"/>
      <c r="AU42" s="130"/>
      <c r="AV42" s="141" t="b">
        <v>0</v>
      </c>
      <c r="AW42" s="141" t="b">
        <f>AV42</f>
        <v>0</v>
      </c>
      <c r="AX42" s="264"/>
      <c r="AY42" s="141">
        <f>IF(AV42=TRUE,1,0)</f>
        <v>0</v>
      </c>
      <c r="AZ42" s="141">
        <f t="shared" ref="AZ42" si="42">IF(AW42=TRUE,1,0)</f>
        <v>0</v>
      </c>
      <c r="BA42" s="141">
        <f>PRODUCT($AX$14,AY42,AZ42)</f>
        <v>0</v>
      </c>
      <c r="BB42" s="141">
        <f>$L42</f>
        <v>0</v>
      </c>
      <c r="BC42" s="141">
        <f>PRODUCT($BA42,$BB42)</f>
        <v>0</v>
      </c>
      <c r="BD42" s="141">
        <f>MAX($BC42)</f>
        <v>0</v>
      </c>
      <c r="BE42" s="141">
        <f>Q42</f>
        <v>0</v>
      </c>
      <c r="BF42" s="141">
        <f>BD42*BE42</f>
        <v>0</v>
      </c>
      <c r="BG42" s="141" t="s">
        <v>27</v>
      </c>
    </row>
    <row r="43" spans="1:59" ht="50.1" customHeight="1">
      <c r="A43" s="268"/>
      <c r="B43" s="156"/>
      <c r="C43" s="157"/>
      <c r="D43" s="291"/>
      <c r="E43" s="291"/>
      <c r="F43" s="291"/>
      <c r="G43" s="291"/>
      <c r="H43" s="291"/>
      <c r="I43" s="291"/>
      <c r="J43" s="121"/>
      <c r="K43" s="122"/>
      <c r="L43" s="116"/>
      <c r="M43" s="117"/>
      <c r="N43" s="117"/>
      <c r="O43" s="117"/>
      <c r="P43" s="145"/>
      <c r="Q43" s="117"/>
      <c r="R43" s="145"/>
      <c r="S43" s="136"/>
      <c r="T43" s="143"/>
      <c r="U43" s="161"/>
      <c r="V43" s="162"/>
      <c r="W43" s="162"/>
      <c r="X43" s="162"/>
      <c r="Y43" s="162"/>
      <c r="Z43" s="163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24"/>
      <c r="AQ43" s="24"/>
      <c r="AR43" s="24"/>
      <c r="AS43" s="24"/>
      <c r="AT43" s="24"/>
      <c r="AU43" s="130"/>
      <c r="AV43" s="141"/>
      <c r="AW43" s="141"/>
      <c r="AX43" s="264"/>
      <c r="AY43" s="141"/>
      <c r="AZ43" s="141"/>
      <c r="BA43" s="141"/>
      <c r="BB43" s="141"/>
      <c r="BC43" s="141"/>
      <c r="BD43" s="141"/>
      <c r="BE43" s="141"/>
      <c r="BF43" s="141"/>
      <c r="BG43" s="141"/>
    </row>
    <row r="44" spans="1:59" ht="20.100000000000001" customHeight="1">
      <c r="A44" s="266" t="s">
        <v>104</v>
      </c>
      <c r="B44" s="155"/>
      <c r="C44" s="157" t="s">
        <v>50</v>
      </c>
      <c r="D44" s="157"/>
      <c r="E44" s="157"/>
      <c r="F44" s="157"/>
      <c r="G44" s="157"/>
      <c r="H44" s="157"/>
      <c r="I44" s="157"/>
      <c r="J44" s="131" t="s">
        <v>6</v>
      </c>
      <c r="K44" s="213"/>
      <c r="L44" s="113"/>
      <c r="M44" s="114"/>
      <c r="N44" s="114"/>
      <c r="O44" s="114"/>
      <c r="P44" s="114"/>
      <c r="Q44" s="114"/>
      <c r="R44" s="114"/>
      <c r="S44" s="115"/>
      <c r="T44" s="142" t="s">
        <v>9</v>
      </c>
      <c r="U44" s="158"/>
      <c r="V44" s="159"/>
      <c r="W44" s="159"/>
      <c r="X44" s="159"/>
      <c r="Y44" s="159"/>
      <c r="Z44" s="160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24"/>
      <c r="AQ44" s="24"/>
      <c r="AR44" s="24"/>
      <c r="AS44" s="24"/>
      <c r="AT44" s="24"/>
      <c r="AU44" s="130"/>
      <c r="AV44" s="141" t="b">
        <v>0</v>
      </c>
      <c r="AW44" s="141" t="b">
        <f t="shared" ref="AW44" si="43">AV44</f>
        <v>0</v>
      </c>
      <c r="AX44" s="264"/>
      <c r="AY44" s="141">
        <f t="shared" ref="AY44" si="44">IF(AV44=TRUE,1,0)</f>
        <v>0</v>
      </c>
      <c r="AZ44" s="141">
        <f t="shared" ref="AZ44" si="45">IF(AW44=TRUE,1,0)</f>
        <v>0</v>
      </c>
      <c r="BA44" s="141">
        <f>PRODUCT($AX$14,AY44,AZ44)</f>
        <v>0</v>
      </c>
      <c r="BB44" s="141">
        <f>$L44</f>
        <v>0</v>
      </c>
      <c r="BC44" s="141">
        <f t="shared" ref="BC44" si="46">PRODUCT($BA44,$BB44)</f>
        <v>0</v>
      </c>
      <c r="BD44" s="141">
        <f t="shared" ref="BD44" si="47">MAX($BC44)</f>
        <v>0</v>
      </c>
      <c r="BE44" s="141" t="s">
        <v>27</v>
      </c>
      <c r="BF44" s="141" t="s">
        <v>27</v>
      </c>
      <c r="BG44" s="141">
        <f>BD44</f>
        <v>0</v>
      </c>
    </row>
    <row r="45" spans="1:59" ht="20.100000000000001" customHeight="1">
      <c r="A45" s="268"/>
      <c r="B45" s="156"/>
      <c r="C45" s="157"/>
      <c r="D45" s="157"/>
      <c r="E45" s="157"/>
      <c r="F45" s="157"/>
      <c r="G45" s="157"/>
      <c r="H45" s="157"/>
      <c r="I45" s="157"/>
      <c r="J45" s="131"/>
      <c r="K45" s="213"/>
      <c r="L45" s="116"/>
      <c r="M45" s="117"/>
      <c r="N45" s="117"/>
      <c r="O45" s="117"/>
      <c r="P45" s="117"/>
      <c r="Q45" s="117"/>
      <c r="R45" s="117"/>
      <c r="S45" s="118"/>
      <c r="T45" s="143"/>
      <c r="U45" s="161"/>
      <c r="V45" s="162"/>
      <c r="W45" s="162"/>
      <c r="X45" s="162"/>
      <c r="Y45" s="162"/>
      <c r="Z45" s="163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24"/>
      <c r="AQ45" s="24"/>
      <c r="AR45" s="24"/>
      <c r="AS45" s="24"/>
      <c r="AT45" s="24"/>
      <c r="AU45" s="130"/>
      <c r="AV45" s="141"/>
      <c r="AW45" s="141"/>
      <c r="AX45" s="264"/>
      <c r="AY45" s="141"/>
      <c r="AZ45" s="141"/>
      <c r="BA45" s="141"/>
      <c r="BB45" s="141"/>
      <c r="BC45" s="141"/>
      <c r="BD45" s="141"/>
      <c r="BE45" s="141"/>
      <c r="BF45" s="141"/>
      <c r="BG45" s="141"/>
    </row>
    <row r="46" spans="1:59" ht="20.100000000000001" customHeight="1">
      <c r="A46" s="266" t="s">
        <v>105</v>
      </c>
      <c r="B46" s="155"/>
      <c r="C46" s="157" t="s">
        <v>51</v>
      </c>
      <c r="D46" s="157"/>
      <c r="E46" s="157"/>
      <c r="F46" s="157"/>
      <c r="G46" s="157"/>
      <c r="H46" s="157"/>
      <c r="I46" s="157"/>
      <c r="J46" s="131" t="s">
        <v>6</v>
      </c>
      <c r="K46" s="213"/>
      <c r="L46" s="113"/>
      <c r="M46" s="114"/>
      <c r="N46" s="114"/>
      <c r="O46" s="114"/>
      <c r="P46" s="114"/>
      <c r="Q46" s="114"/>
      <c r="R46" s="114"/>
      <c r="S46" s="115"/>
      <c r="T46" s="142" t="s">
        <v>9</v>
      </c>
      <c r="U46" s="158"/>
      <c r="V46" s="159"/>
      <c r="W46" s="159"/>
      <c r="X46" s="159"/>
      <c r="Y46" s="159"/>
      <c r="Z46" s="160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24"/>
      <c r="AQ46" s="24"/>
      <c r="AR46" s="24"/>
      <c r="AS46" s="24"/>
      <c r="AT46" s="24"/>
      <c r="AU46" s="130"/>
      <c r="AV46" s="141" t="b">
        <v>0</v>
      </c>
      <c r="AW46" s="141" t="b">
        <f t="shared" ref="AW46" si="48">AV46</f>
        <v>0</v>
      </c>
      <c r="AX46" s="264"/>
      <c r="AY46" s="141">
        <f t="shared" ref="AY46" si="49">IF(AV46=TRUE,1,0)</f>
        <v>0</v>
      </c>
      <c r="AZ46" s="141">
        <f t="shared" ref="AZ46" si="50">IF(AW46=TRUE,1,0)</f>
        <v>0</v>
      </c>
      <c r="BA46" s="141">
        <f>PRODUCT($AX$14,AY46,AZ46)</f>
        <v>0</v>
      </c>
      <c r="BB46" s="141">
        <f>$L46</f>
        <v>0</v>
      </c>
      <c r="BC46" s="141">
        <f t="shared" ref="BC46" si="51">PRODUCT($BA46,$BB46)</f>
        <v>0</v>
      </c>
      <c r="BD46" s="141">
        <f t="shared" ref="BD46" si="52">MAX($BC46)</f>
        <v>0</v>
      </c>
      <c r="BE46" s="141" t="s">
        <v>27</v>
      </c>
      <c r="BF46" s="141" t="s">
        <v>27</v>
      </c>
      <c r="BG46" s="141">
        <f t="shared" ref="BG46" si="53">BD46</f>
        <v>0</v>
      </c>
    </row>
    <row r="47" spans="1:59" ht="20.100000000000001" customHeight="1">
      <c r="A47" s="268"/>
      <c r="B47" s="156"/>
      <c r="C47" s="157"/>
      <c r="D47" s="157"/>
      <c r="E47" s="157"/>
      <c r="F47" s="157"/>
      <c r="G47" s="157"/>
      <c r="H47" s="157"/>
      <c r="I47" s="157"/>
      <c r="J47" s="131"/>
      <c r="K47" s="213"/>
      <c r="L47" s="116"/>
      <c r="M47" s="117"/>
      <c r="N47" s="117"/>
      <c r="O47" s="117"/>
      <c r="P47" s="117"/>
      <c r="Q47" s="117"/>
      <c r="R47" s="117"/>
      <c r="S47" s="118"/>
      <c r="T47" s="143"/>
      <c r="U47" s="161"/>
      <c r="V47" s="162"/>
      <c r="W47" s="162"/>
      <c r="X47" s="162"/>
      <c r="Y47" s="162"/>
      <c r="Z47" s="163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24"/>
      <c r="AQ47" s="24"/>
      <c r="AR47" s="24"/>
      <c r="AS47" s="24"/>
      <c r="AT47" s="24"/>
      <c r="AU47" s="130"/>
      <c r="AV47" s="141"/>
      <c r="AW47" s="141"/>
      <c r="AX47" s="264"/>
      <c r="AY47" s="141"/>
      <c r="AZ47" s="141"/>
      <c r="BA47" s="141"/>
      <c r="BB47" s="141"/>
      <c r="BC47" s="141"/>
      <c r="BD47" s="141"/>
      <c r="BE47" s="141"/>
      <c r="BF47" s="141"/>
      <c r="BG47" s="141"/>
    </row>
    <row r="48" spans="1:59" ht="34.9" customHeight="1">
      <c r="A48" s="266" t="s">
        <v>106</v>
      </c>
      <c r="B48" s="155"/>
      <c r="C48" s="157" t="s">
        <v>96</v>
      </c>
      <c r="D48" s="157"/>
      <c r="E48" s="157"/>
      <c r="F48" s="157"/>
      <c r="G48" s="157"/>
      <c r="H48" s="157"/>
      <c r="I48" s="157"/>
      <c r="J48" s="131" t="s">
        <v>6</v>
      </c>
      <c r="K48" s="213"/>
      <c r="L48" s="113"/>
      <c r="M48" s="114"/>
      <c r="N48" s="114"/>
      <c r="O48" s="114"/>
      <c r="P48" s="114"/>
      <c r="Q48" s="114"/>
      <c r="R48" s="114"/>
      <c r="S48" s="115"/>
      <c r="T48" s="142" t="s">
        <v>9</v>
      </c>
      <c r="U48" s="158"/>
      <c r="V48" s="159"/>
      <c r="W48" s="159"/>
      <c r="X48" s="159"/>
      <c r="Y48" s="159"/>
      <c r="Z48" s="160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24"/>
      <c r="AQ48" s="24"/>
      <c r="AR48" s="24"/>
      <c r="AS48" s="24"/>
      <c r="AT48" s="24"/>
      <c r="AU48" s="130"/>
      <c r="AV48" s="141" t="b">
        <v>0</v>
      </c>
      <c r="AW48" s="141" t="b">
        <f t="shared" ref="AW48" si="54">AV48</f>
        <v>0</v>
      </c>
      <c r="AX48" s="264"/>
      <c r="AY48" s="140">
        <f>IF(AV48=TRUE,1,0)</f>
        <v>0</v>
      </c>
      <c r="AZ48" s="140">
        <f>IF(AW48=TRUE,1,0)</f>
        <v>0</v>
      </c>
      <c r="BA48" s="140">
        <f>PRODUCT($AX$14,AY48,AZ48)</f>
        <v>0</v>
      </c>
      <c r="BB48" s="140">
        <f>$L48</f>
        <v>0</v>
      </c>
      <c r="BC48" s="140">
        <f>PRODUCT($BA48,$BB48)</f>
        <v>0</v>
      </c>
      <c r="BD48" s="140">
        <f>MAX($BC48)</f>
        <v>0</v>
      </c>
      <c r="BE48" s="140" t="s">
        <v>27</v>
      </c>
      <c r="BF48" s="140" t="s">
        <v>27</v>
      </c>
      <c r="BG48" s="140">
        <f>BD48</f>
        <v>0</v>
      </c>
    </row>
    <row r="49" spans="1:59" ht="34.9" customHeight="1">
      <c r="A49" s="268"/>
      <c r="B49" s="156"/>
      <c r="C49" s="157"/>
      <c r="D49" s="157"/>
      <c r="E49" s="157"/>
      <c r="F49" s="157"/>
      <c r="G49" s="157"/>
      <c r="H49" s="157"/>
      <c r="I49" s="157"/>
      <c r="J49" s="131"/>
      <c r="K49" s="213"/>
      <c r="L49" s="116"/>
      <c r="M49" s="117"/>
      <c r="N49" s="117"/>
      <c r="O49" s="117"/>
      <c r="P49" s="117"/>
      <c r="Q49" s="117"/>
      <c r="R49" s="117"/>
      <c r="S49" s="118"/>
      <c r="T49" s="143"/>
      <c r="U49" s="161"/>
      <c r="V49" s="162"/>
      <c r="W49" s="162"/>
      <c r="X49" s="162"/>
      <c r="Y49" s="162"/>
      <c r="Z49" s="163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24"/>
      <c r="AQ49" s="24"/>
      <c r="AR49" s="24"/>
      <c r="AS49" s="24"/>
      <c r="AT49" s="24"/>
      <c r="AU49" s="130"/>
      <c r="AV49" s="141"/>
      <c r="AW49" s="141"/>
      <c r="AX49" s="264"/>
      <c r="AY49" s="140"/>
      <c r="AZ49" s="140"/>
      <c r="BA49" s="140"/>
      <c r="BB49" s="140"/>
      <c r="BC49" s="140"/>
      <c r="BD49" s="140"/>
      <c r="BE49" s="140"/>
      <c r="BF49" s="140"/>
      <c r="BG49" s="140"/>
    </row>
    <row r="50" spans="1:59" ht="20.100000000000001" customHeight="1">
      <c r="A50" s="266" t="s">
        <v>107</v>
      </c>
      <c r="B50" s="155"/>
      <c r="C50" s="157" t="s">
        <v>55</v>
      </c>
      <c r="D50" s="157"/>
      <c r="E50" s="157"/>
      <c r="F50" s="157"/>
      <c r="G50" s="157"/>
      <c r="H50" s="157"/>
      <c r="I50" s="157"/>
      <c r="J50" s="131" t="s">
        <v>6</v>
      </c>
      <c r="K50" s="213"/>
      <c r="L50" s="113"/>
      <c r="M50" s="114"/>
      <c r="N50" s="114"/>
      <c r="O50" s="114"/>
      <c r="P50" s="114"/>
      <c r="Q50" s="114"/>
      <c r="R50" s="114"/>
      <c r="S50" s="115"/>
      <c r="T50" s="142" t="s">
        <v>9</v>
      </c>
      <c r="U50" s="158"/>
      <c r="V50" s="159"/>
      <c r="W50" s="159"/>
      <c r="X50" s="159"/>
      <c r="Y50" s="159"/>
      <c r="Z50" s="160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24"/>
      <c r="AQ50" s="24"/>
      <c r="AR50" s="24"/>
      <c r="AS50" s="24"/>
      <c r="AT50" s="24"/>
      <c r="AU50" s="130"/>
      <c r="AV50" s="141" t="b">
        <v>0</v>
      </c>
      <c r="AW50" s="141" t="b">
        <f t="shared" ref="AW50" si="55">AV50</f>
        <v>0</v>
      </c>
      <c r="AX50" s="264"/>
      <c r="AY50" s="141">
        <f t="shared" ref="AY50" si="56">IF(AV50=TRUE,1,0)</f>
        <v>0</v>
      </c>
      <c r="AZ50" s="141">
        <f t="shared" ref="AZ50" si="57">IF(AW50=TRUE,1,0)</f>
        <v>0</v>
      </c>
      <c r="BA50" s="141">
        <f>PRODUCT($AX$14,AY50,AZ50)</f>
        <v>0</v>
      </c>
      <c r="BB50" s="141">
        <f>$L50</f>
        <v>0</v>
      </c>
      <c r="BC50" s="141">
        <f t="shared" ref="BC50" si="58">PRODUCT($BA50,$BB50)</f>
        <v>0</v>
      </c>
      <c r="BD50" s="141">
        <f t="shared" ref="BD50" si="59">MAX($BC50)</f>
        <v>0</v>
      </c>
      <c r="BE50" s="141" t="s">
        <v>27</v>
      </c>
      <c r="BF50" s="141" t="s">
        <v>27</v>
      </c>
      <c r="BG50" s="141">
        <f t="shared" ref="BG50" si="60">BD50</f>
        <v>0</v>
      </c>
    </row>
    <row r="51" spans="1:59" ht="20.100000000000001" customHeight="1">
      <c r="A51" s="268"/>
      <c r="B51" s="156"/>
      <c r="C51" s="157"/>
      <c r="D51" s="157"/>
      <c r="E51" s="157"/>
      <c r="F51" s="157"/>
      <c r="G51" s="157"/>
      <c r="H51" s="157"/>
      <c r="I51" s="157"/>
      <c r="J51" s="131"/>
      <c r="K51" s="213"/>
      <c r="L51" s="116"/>
      <c r="M51" s="117"/>
      <c r="N51" s="117"/>
      <c r="O51" s="117"/>
      <c r="P51" s="117"/>
      <c r="Q51" s="117"/>
      <c r="R51" s="117"/>
      <c r="S51" s="118"/>
      <c r="T51" s="143"/>
      <c r="U51" s="161"/>
      <c r="V51" s="162"/>
      <c r="W51" s="162"/>
      <c r="X51" s="162"/>
      <c r="Y51" s="162"/>
      <c r="Z51" s="163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24"/>
      <c r="AQ51" s="24"/>
      <c r="AR51" s="24"/>
      <c r="AS51" s="24"/>
      <c r="AT51" s="24"/>
      <c r="AU51" s="130"/>
      <c r="AV51" s="141"/>
      <c r="AW51" s="141"/>
      <c r="AX51" s="264"/>
      <c r="AY51" s="141"/>
      <c r="AZ51" s="141"/>
      <c r="BA51" s="141"/>
      <c r="BB51" s="141"/>
      <c r="BC51" s="141"/>
      <c r="BD51" s="141"/>
      <c r="BE51" s="141"/>
      <c r="BF51" s="141"/>
      <c r="BG51" s="141"/>
    </row>
    <row r="52" spans="1:59" ht="20.100000000000001" customHeight="1">
      <c r="A52" s="266" t="s">
        <v>108</v>
      </c>
      <c r="B52" s="155"/>
      <c r="C52" s="157" t="s">
        <v>52</v>
      </c>
      <c r="D52" s="157"/>
      <c r="E52" s="157"/>
      <c r="F52" s="157"/>
      <c r="G52" s="157"/>
      <c r="H52" s="157"/>
      <c r="I52" s="157"/>
      <c r="J52" s="131" t="s">
        <v>6</v>
      </c>
      <c r="K52" s="213"/>
      <c r="L52" s="113"/>
      <c r="M52" s="114"/>
      <c r="N52" s="114"/>
      <c r="O52" s="114"/>
      <c r="P52" s="114"/>
      <c r="Q52" s="114"/>
      <c r="R52" s="114"/>
      <c r="S52" s="115"/>
      <c r="T52" s="142" t="s">
        <v>9</v>
      </c>
      <c r="U52" s="158"/>
      <c r="V52" s="159"/>
      <c r="W52" s="159"/>
      <c r="X52" s="159"/>
      <c r="Y52" s="159"/>
      <c r="Z52" s="160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24"/>
      <c r="AQ52" s="24"/>
      <c r="AR52" s="24"/>
      <c r="AS52" s="24"/>
      <c r="AT52" s="24"/>
      <c r="AU52" s="130"/>
      <c r="AV52" s="141" t="b">
        <v>0</v>
      </c>
      <c r="AW52" s="141" t="b">
        <f t="shared" ref="AW52" si="61">AV52</f>
        <v>0</v>
      </c>
      <c r="AX52" s="264"/>
      <c r="AY52" s="141">
        <f t="shared" ref="AY52" si="62">IF(AV52=TRUE,1,0)</f>
        <v>0</v>
      </c>
      <c r="AZ52" s="141">
        <f t="shared" ref="AZ52" si="63">IF(AW52=TRUE,1,0)</f>
        <v>0</v>
      </c>
      <c r="BA52" s="141">
        <f>PRODUCT($AX$14,AY52,AZ52)</f>
        <v>0</v>
      </c>
      <c r="BB52" s="141">
        <f>$L52</f>
        <v>0</v>
      </c>
      <c r="BC52" s="141">
        <f t="shared" ref="BC52" si="64">PRODUCT($BA52,$BB52)</f>
        <v>0</v>
      </c>
      <c r="BD52" s="141">
        <f t="shared" ref="BD52" si="65">MAX($BC52)</f>
        <v>0</v>
      </c>
      <c r="BE52" s="141" t="s">
        <v>27</v>
      </c>
      <c r="BF52" s="141" t="s">
        <v>27</v>
      </c>
      <c r="BG52" s="141">
        <f>BD52</f>
        <v>0</v>
      </c>
    </row>
    <row r="53" spans="1:59" ht="20.100000000000001" customHeight="1">
      <c r="A53" s="268"/>
      <c r="B53" s="156"/>
      <c r="C53" s="157"/>
      <c r="D53" s="157"/>
      <c r="E53" s="157"/>
      <c r="F53" s="157"/>
      <c r="G53" s="157"/>
      <c r="H53" s="157"/>
      <c r="I53" s="157"/>
      <c r="J53" s="131"/>
      <c r="K53" s="213"/>
      <c r="L53" s="116"/>
      <c r="M53" s="117"/>
      <c r="N53" s="117"/>
      <c r="O53" s="117"/>
      <c r="P53" s="117"/>
      <c r="Q53" s="117"/>
      <c r="R53" s="117"/>
      <c r="S53" s="118"/>
      <c r="T53" s="143"/>
      <c r="U53" s="161"/>
      <c r="V53" s="162"/>
      <c r="W53" s="162"/>
      <c r="X53" s="162"/>
      <c r="Y53" s="162"/>
      <c r="Z53" s="163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24"/>
      <c r="AQ53" s="24"/>
      <c r="AR53" s="24"/>
      <c r="AS53" s="24"/>
      <c r="AT53" s="24"/>
      <c r="AU53" s="130"/>
      <c r="AV53" s="141"/>
      <c r="AW53" s="141"/>
      <c r="AX53" s="264"/>
      <c r="AY53" s="141"/>
      <c r="AZ53" s="141"/>
      <c r="BA53" s="141"/>
      <c r="BB53" s="141"/>
      <c r="BC53" s="141"/>
      <c r="BD53" s="141"/>
      <c r="BE53" s="141"/>
      <c r="BF53" s="141"/>
      <c r="BG53" s="141"/>
    </row>
    <row r="54" spans="1:59" ht="20.100000000000001" customHeight="1">
      <c r="A54" s="266" t="s">
        <v>109</v>
      </c>
      <c r="B54" s="155"/>
      <c r="C54" s="157" t="s">
        <v>97</v>
      </c>
      <c r="D54" s="157"/>
      <c r="E54" s="157"/>
      <c r="F54" s="157"/>
      <c r="G54" s="157"/>
      <c r="H54" s="157"/>
      <c r="I54" s="157"/>
      <c r="J54" s="131" t="s">
        <v>6</v>
      </c>
      <c r="K54" s="213"/>
      <c r="L54" s="113"/>
      <c r="M54" s="114"/>
      <c r="N54" s="114"/>
      <c r="O54" s="114"/>
      <c r="P54" s="114"/>
      <c r="Q54" s="114"/>
      <c r="R54" s="114"/>
      <c r="S54" s="115"/>
      <c r="T54" s="142" t="s">
        <v>9</v>
      </c>
      <c r="U54" s="158"/>
      <c r="V54" s="159"/>
      <c r="W54" s="159"/>
      <c r="X54" s="159"/>
      <c r="Y54" s="159"/>
      <c r="Z54" s="160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24"/>
      <c r="AQ54" s="24"/>
      <c r="AR54" s="24"/>
      <c r="AS54" s="24"/>
      <c r="AT54" s="24"/>
      <c r="AU54" s="130"/>
      <c r="AV54" s="140" t="b">
        <v>0</v>
      </c>
      <c r="AW54" s="140" t="b">
        <f t="shared" ref="AW54" si="66">AV54</f>
        <v>0</v>
      </c>
      <c r="AX54" s="264"/>
      <c r="AY54" s="140">
        <f>IF(AV54=TRUE,1,0)</f>
        <v>0</v>
      </c>
      <c r="AZ54" s="140">
        <f t="shared" ref="AZ54" si="67">IF(AW54=TRUE,1,0)</f>
        <v>0</v>
      </c>
      <c r="BA54" s="140">
        <f>PRODUCT($AX$14,AY54,AZ54)</f>
        <v>0</v>
      </c>
      <c r="BB54" s="140">
        <f>$L54</f>
        <v>0</v>
      </c>
      <c r="BC54" s="140">
        <f>PRODUCT($BA54,$BB54)</f>
        <v>0</v>
      </c>
      <c r="BD54" s="140">
        <f>MAX($BC54)</f>
        <v>0</v>
      </c>
      <c r="BE54" s="140" t="s">
        <v>27</v>
      </c>
      <c r="BF54" s="140" t="s">
        <v>27</v>
      </c>
      <c r="BG54" s="140">
        <f>BD54</f>
        <v>0</v>
      </c>
    </row>
    <row r="55" spans="1:59" ht="20.100000000000001" customHeight="1">
      <c r="A55" s="268"/>
      <c r="B55" s="156"/>
      <c r="C55" s="157"/>
      <c r="D55" s="157"/>
      <c r="E55" s="157"/>
      <c r="F55" s="157"/>
      <c r="G55" s="157"/>
      <c r="H55" s="157"/>
      <c r="I55" s="157"/>
      <c r="J55" s="131"/>
      <c r="K55" s="213"/>
      <c r="L55" s="116"/>
      <c r="M55" s="117"/>
      <c r="N55" s="117"/>
      <c r="O55" s="117"/>
      <c r="P55" s="117"/>
      <c r="Q55" s="117"/>
      <c r="R55" s="117"/>
      <c r="S55" s="118"/>
      <c r="T55" s="143"/>
      <c r="U55" s="161"/>
      <c r="V55" s="162"/>
      <c r="W55" s="162"/>
      <c r="X55" s="162"/>
      <c r="Y55" s="162"/>
      <c r="Z55" s="163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24"/>
      <c r="AQ55" s="24"/>
      <c r="AR55" s="24"/>
      <c r="AS55" s="24"/>
      <c r="AT55" s="24"/>
      <c r="AU55" s="130"/>
      <c r="AV55" s="140"/>
      <c r="AW55" s="140"/>
      <c r="AX55" s="264"/>
      <c r="AY55" s="140"/>
      <c r="AZ55" s="140"/>
      <c r="BA55" s="140"/>
      <c r="BB55" s="140"/>
      <c r="BC55" s="140"/>
      <c r="BD55" s="140"/>
      <c r="BE55" s="140"/>
      <c r="BF55" s="140"/>
      <c r="BG55" s="140"/>
    </row>
    <row r="56" spans="1:59" ht="50.1" customHeight="1">
      <c r="A56" s="266" t="s">
        <v>110</v>
      </c>
      <c r="B56" s="155"/>
      <c r="C56" s="157" t="s">
        <v>157</v>
      </c>
      <c r="D56" s="157"/>
      <c r="E56" s="157"/>
      <c r="F56" s="157"/>
      <c r="G56" s="157"/>
      <c r="H56" s="157"/>
      <c r="I56" s="157"/>
      <c r="J56" s="131" t="s">
        <v>6</v>
      </c>
      <c r="K56" s="213"/>
      <c r="L56" s="113"/>
      <c r="M56" s="114"/>
      <c r="N56" s="114"/>
      <c r="O56" s="114"/>
      <c r="P56" s="114"/>
      <c r="Q56" s="114"/>
      <c r="R56" s="114"/>
      <c r="S56" s="115"/>
      <c r="T56" s="142" t="s">
        <v>9</v>
      </c>
      <c r="U56" s="158"/>
      <c r="V56" s="159"/>
      <c r="W56" s="159"/>
      <c r="X56" s="159"/>
      <c r="Y56" s="159"/>
      <c r="Z56" s="160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24"/>
      <c r="AQ56" s="24"/>
      <c r="AR56" s="24"/>
      <c r="AS56" s="24"/>
      <c r="AT56" s="24"/>
      <c r="AU56" s="130"/>
      <c r="AV56" s="141" t="b">
        <v>0</v>
      </c>
      <c r="AW56" s="141" t="b">
        <f t="shared" ref="AW56" si="68">AV56</f>
        <v>0</v>
      </c>
      <c r="AX56" s="264"/>
      <c r="AY56" s="141">
        <f t="shared" ref="AY56" si="69">IF(AV56=TRUE,1,0)</f>
        <v>0</v>
      </c>
      <c r="AZ56" s="141">
        <f t="shared" ref="AZ56" si="70">IF(AW56=TRUE,1,0)</f>
        <v>0</v>
      </c>
      <c r="BA56" s="141">
        <f>PRODUCT($AX$14,AY56,AZ56)</f>
        <v>0</v>
      </c>
      <c r="BB56" s="141">
        <f>$L56</f>
        <v>0</v>
      </c>
      <c r="BC56" s="141">
        <f>PRODUCT($BA56,$BB56)</f>
        <v>0</v>
      </c>
      <c r="BD56" s="141">
        <f t="shared" ref="BD56:BD58" si="71">MAX($BC56)</f>
        <v>0</v>
      </c>
      <c r="BE56" s="141" t="s">
        <v>27</v>
      </c>
      <c r="BF56" s="141" t="s">
        <v>27</v>
      </c>
      <c r="BG56" s="141">
        <f t="shared" ref="BG56" si="72">BD56</f>
        <v>0</v>
      </c>
    </row>
    <row r="57" spans="1:59" ht="50.1" customHeight="1">
      <c r="A57" s="268"/>
      <c r="B57" s="156"/>
      <c r="C57" s="157"/>
      <c r="D57" s="157"/>
      <c r="E57" s="157"/>
      <c r="F57" s="157"/>
      <c r="G57" s="157"/>
      <c r="H57" s="157"/>
      <c r="I57" s="157"/>
      <c r="J57" s="131"/>
      <c r="K57" s="213"/>
      <c r="L57" s="116"/>
      <c r="M57" s="117"/>
      <c r="N57" s="117"/>
      <c r="O57" s="117"/>
      <c r="P57" s="117"/>
      <c r="Q57" s="117"/>
      <c r="R57" s="117"/>
      <c r="S57" s="118"/>
      <c r="T57" s="143"/>
      <c r="U57" s="161"/>
      <c r="V57" s="162"/>
      <c r="W57" s="162"/>
      <c r="X57" s="162"/>
      <c r="Y57" s="162"/>
      <c r="Z57" s="163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24"/>
      <c r="AQ57" s="24"/>
      <c r="AR57" s="24"/>
      <c r="AS57" s="24"/>
      <c r="AT57" s="24"/>
      <c r="AU57" s="130"/>
      <c r="AV57" s="141"/>
      <c r="AW57" s="141"/>
      <c r="AX57" s="264"/>
      <c r="AY57" s="141"/>
      <c r="AZ57" s="141"/>
      <c r="BA57" s="141"/>
      <c r="BB57" s="141"/>
      <c r="BC57" s="141"/>
      <c r="BD57" s="141"/>
      <c r="BE57" s="141"/>
      <c r="BF57" s="141"/>
      <c r="BG57" s="141"/>
    </row>
    <row r="58" spans="1:59" ht="20.100000000000001" customHeight="1">
      <c r="A58" s="266" t="s">
        <v>98</v>
      </c>
      <c r="B58" s="155"/>
      <c r="C58" s="157" t="s">
        <v>53</v>
      </c>
      <c r="D58" s="157"/>
      <c r="E58" s="157"/>
      <c r="F58" s="157"/>
      <c r="G58" s="157"/>
      <c r="H58" s="157"/>
      <c r="I58" s="157"/>
      <c r="J58" s="131" t="s">
        <v>6</v>
      </c>
      <c r="K58" s="213"/>
      <c r="L58" s="113"/>
      <c r="M58" s="114"/>
      <c r="N58" s="114"/>
      <c r="O58" s="114"/>
      <c r="P58" s="114"/>
      <c r="Q58" s="114"/>
      <c r="R58" s="114"/>
      <c r="S58" s="115"/>
      <c r="T58" s="142" t="s">
        <v>9</v>
      </c>
      <c r="U58" s="158"/>
      <c r="V58" s="159"/>
      <c r="W58" s="159"/>
      <c r="X58" s="159"/>
      <c r="Y58" s="159"/>
      <c r="Z58" s="160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24"/>
      <c r="AQ58" s="24"/>
      <c r="AR58" s="24"/>
      <c r="AS58" s="24"/>
      <c r="AT58" s="24"/>
      <c r="AU58" s="130"/>
      <c r="AV58" s="141" t="b">
        <v>0</v>
      </c>
      <c r="AW58" s="141" t="b">
        <f t="shared" ref="AW58" si="73">AV58</f>
        <v>0</v>
      </c>
      <c r="AX58" s="264"/>
      <c r="AY58" s="141">
        <f t="shared" ref="AY58" si="74">IF(AV58=TRUE,1,0)</f>
        <v>0</v>
      </c>
      <c r="AZ58" s="141">
        <f t="shared" ref="AZ58" si="75">IF(AW58=TRUE,1,0)</f>
        <v>0</v>
      </c>
      <c r="BA58" s="141">
        <f>PRODUCT($AX$14,AY58,AZ58)</f>
        <v>0</v>
      </c>
      <c r="BB58" s="141">
        <f>$L58</f>
        <v>0</v>
      </c>
      <c r="BC58" s="141">
        <f>PRODUCT($BA58,$BB58)</f>
        <v>0</v>
      </c>
      <c r="BD58" s="141">
        <f t="shared" si="71"/>
        <v>0</v>
      </c>
      <c r="BE58" s="141" t="s">
        <v>27</v>
      </c>
      <c r="BF58" s="141" t="s">
        <v>27</v>
      </c>
      <c r="BG58" s="141">
        <f t="shared" ref="BG58" si="76">BD58</f>
        <v>0</v>
      </c>
    </row>
    <row r="59" spans="1:59" ht="20.100000000000001" customHeight="1">
      <c r="A59" s="268"/>
      <c r="B59" s="156"/>
      <c r="C59" s="157"/>
      <c r="D59" s="157"/>
      <c r="E59" s="157"/>
      <c r="F59" s="157"/>
      <c r="G59" s="157"/>
      <c r="H59" s="157"/>
      <c r="I59" s="157"/>
      <c r="J59" s="131"/>
      <c r="K59" s="213"/>
      <c r="L59" s="116"/>
      <c r="M59" s="117"/>
      <c r="N59" s="117"/>
      <c r="O59" s="117"/>
      <c r="P59" s="117"/>
      <c r="Q59" s="117"/>
      <c r="R59" s="117"/>
      <c r="S59" s="118"/>
      <c r="T59" s="143"/>
      <c r="U59" s="161"/>
      <c r="V59" s="162"/>
      <c r="W59" s="162"/>
      <c r="X59" s="162"/>
      <c r="Y59" s="162"/>
      <c r="Z59" s="163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24"/>
      <c r="AQ59" s="24"/>
      <c r="AR59" s="24"/>
      <c r="AS59" s="24"/>
      <c r="AT59" s="24"/>
      <c r="AU59" s="130"/>
      <c r="AV59" s="141"/>
      <c r="AW59" s="141"/>
      <c r="AX59" s="264"/>
      <c r="AY59" s="141"/>
      <c r="AZ59" s="141"/>
      <c r="BA59" s="141"/>
      <c r="BB59" s="141"/>
      <c r="BC59" s="141"/>
      <c r="BD59" s="141"/>
      <c r="BE59" s="141"/>
      <c r="BF59" s="141"/>
      <c r="BG59" s="141"/>
    </row>
    <row r="60" spans="1:59" ht="24.95" customHeight="1">
      <c r="A60" s="266" t="s">
        <v>99</v>
      </c>
      <c r="B60" s="155"/>
      <c r="C60" s="157" t="s">
        <v>54</v>
      </c>
      <c r="D60" s="157"/>
      <c r="E60" s="157"/>
      <c r="F60" s="157"/>
      <c r="G60" s="157"/>
      <c r="H60" s="157"/>
      <c r="I60" s="157"/>
      <c r="J60" s="131" t="s">
        <v>6</v>
      </c>
      <c r="K60" s="213"/>
      <c r="L60" s="113"/>
      <c r="M60" s="114"/>
      <c r="N60" s="114"/>
      <c r="O60" s="114"/>
      <c r="P60" s="114"/>
      <c r="Q60" s="114"/>
      <c r="R60" s="114"/>
      <c r="S60" s="115"/>
      <c r="T60" s="142" t="s">
        <v>9</v>
      </c>
      <c r="U60" s="158"/>
      <c r="V60" s="159"/>
      <c r="W60" s="159"/>
      <c r="X60" s="159"/>
      <c r="Y60" s="159"/>
      <c r="Z60" s="160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24"/>
      <c r="AQ60" s="24"/>
      <c r="AR60" s="24"/>
      <c r="AS60" s="24"/>
      <c r="AT60" s="24"/>
      <c r="AU60" s="130"/>
      <c r="AV60" s="141" t="b">
        <v>0</v>
      </c>
      <c r="AW60" s="141" t="b">
        <f t="shared" ref="AW60" si="77">AV60</f>
        <v>0</v>
      </c>
      <c r="AX60" s="264"/>
      <c r="AY60" s="141">
        <f t="shared" ref="AY60" si="78">IF(AV60=TRUE,1,0)</f>
        <v>0</v>
      </c>
      <c r="AZ60" s="141">
        <f t="shared" ref="AZ60" si="79">IF(AW60=TRUE,1,0)</f>
        <v>0</v>
      </c>
      <c r="BA60" s="141">
        <f>PRODUCT($AX$14,AY60,AZ60)</f>
        <v>0</v>
      </c>
      <c r="BB60" s="141">
        <f>$L60</f>
        <v>0</v>
      </c>
      <c r="BC60" s="141">
        <f t="shared" ref="BC60" si="80">PRODUCT($BA60,$BB60)</f>
        <v>0</v>
      </c>
      <c r="BD60" s="141">
        <f t="shared" ref="BD60" si="81">MAX($BC60)</f>
        <v>0</v>
      </c>
      <c r="BE60" s="141" t="s">
        <v>27</v>
      </c>
      <c r="BF60" s="141" t="s">
        <v>27</v>
      </c>
      <c r="BG60" s="141">
        <f t="shared" ref="BG60" si="82">BD60</f>
        <v>0</v>
      </c>
    </row>
    <row r="61" spans="1:59" ht="24.95" customHeight="1">
      <c r="A61" s="268"/>
      <c r="B61" s="156"/>
      <c r="C61" s="287"/>
      <c r="D61" s="287"/>
      <c r="E61" s="287"/>
      <c r="F61" s="287"/>
      <c r="G61" s="287"/>
      <c r="H61" s="287"/>
      <c r="I61" s="287"/>
      <c r="J61" s="326"/>
      <c r="K61" s="119"/>
      <c r="L61" s="116"/>
      <c r="M61" s="117"/>
      <c r="N61" s="117"/>
      <c r="O61" s="117"/>
      <c r="P61" s="117"/>
      <c r="Q61" s="117"/>
      <c r="R61" s="117"/>
      <c r="S61" s="118"/>
      <c r="T61" s="289"/>
      <c r="U61" s="161"/>
      <c r="V61" s="162"/>
      <c r="W61" s="162"/>
      <c r="X61" s="162"/>
      <c r="Y61" s="162"/>
      <c r="Z61" s="163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24"/>
      <c r="AQ61" s="24"/>
      <c r="AR61" s="24"/>
      <c r="AS61" s="24"/>
      <c r="AT61" s="24"/>
      <c r="AU61" s="130"/>
      <c r="AV61" s="141"/>
      <c r="AW61" s="141"/>
      <c r="AX61" s="264"/>
      <c r="AY61" s="141"/>
      <c r="AZ61" s="141"/>
      <c r="BA61" s="141"/>
      <c r="BB61" s="141"/>
      <c r="BC61" s="141"/>
      <c r="BD61" s="141"/>
      <c r="BE61" s="141"/>
      <c r="BF61" s="141"/>
      <c r="BG61" s="141"/>
    </row>
    <row r="62" spans="1:59" ht="25.5">
      <c r="A62" s="280" t="s">
        <v>100</v>
      </c>
      <c r="B62" s="281"/>
      <c r="C62" s="281"/>
      <c r="D62" s="281"/>
      <c r="E62" s="281"/>
      <c r="F62" s="281"/>
      <c r="G62" s="281"/>
      <c r="H62" s="281"/>
      <c r="I62" s="281"/>
      <c r="J62" s="281"/>
      <c r="K62" s="282"/>
      <c r="L62" s="111">
        <f>$BD$62</f>
        <v>0</v>
      </c>
      <c r="M62" s="112"/>
      <c r="N62" s="112"/>
      <c r="O62" s="112"/>
      <c r="P62" s="112"/>
      <c r="Q62" s="112"/>
      <c r="R62" s="112"/>
      <c r="S62" s="112"/>
      <c r="T62" s="112"/>
      <c r="U62" s="201" t="s">
        <v>37</v>
      </c>
      <c r="V62" s="201"/>
      <c r="W62" s="201"/>
      <c r="X62" s="201"/>
      <c r="Y62" s="201"/>
      <c r="Z62" s="202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24"/>
      <c r="AQ62" s="24"/>
      <c r="AR62" s="24"/>
      <c r="AS62" s="24"/>
      <c r="AT62" s="24"/>
      <c r="AU62" s="130"/>
      <c r="AV62" s="130"/>
      <c r="AW62" s="130"/>
      <c r="AX62" s="264"/>
      <c r="AY62" s="263" t="s">
        <v>34</v>
      </c>
      <c r="AZ62" s="263"/>
      <c r="BA62" s="263"/>
      <c r="BB62" s="263"/>
      <c r="BC62" s="47" t="s">
        <v>35</v>
      </c>
      <c r="BD62" s="261">
        <f>SUM(BF28:BF43)+SUM(BG44:BG61)</f>
        <v>0</v>
      </c>
      <c r="BE62" s="261"/>
      <c r="BF62" s="261"/>
      <c r="BG62" s="261"/>
    </row>
    <row r="63" spans="1:59" ht="25.5" customHeight="1">
      <c r="A63" s="283"/>
      <c r="B63" s="284"/>
      <c r="C63" s="284"/>
      <c r="D63" s="284"/>
      <c r="E63" s="284"/>
      <c r="F63" s="284"/>
      <c r="G63" s="284"/>
      <c r="H63" s="284"/>
      <c r="I63" s="284"/>
      <c r="J63" s="284"/>
      <c r="K63" s="285"/>
      <c r="L63" s="109" t="s">
        <v>88</v>
      </c>
      <c r="M63" s="110"/>
      <c r="N63" s="110"/>
      <c r="O63" s="110"/>
      <c r="P63" s="110"/>
      <c r="Q63" s="110"/>
      <c r="R63" s="110"/>
      <c r="S63" s="271">
        <f>$BD$63</f>
        <v>0</v>
      </c>
      <c r="T63" s="271"/>
      <c r="U63" s="203" t="s">
        <v>38</v>
      </c>
      <c r="V63" s="203"/>
      <c r="W63" s="203"/>
      <c r="X63" s="203"/>
      <c r="Y63" s="203"/>
      <c r="Z63" s="204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24"/>
      <c r="AQ63" s="24"/>
      <c r="AR63" s="24"/>
      <c r="AS63" s="24"/>
      <c r="AT63" s="24"/>
      <c r="AU63" s="130"/>
      <c r="AV63" s="130"/>
      <c r="AW63" s="130"/>
      <c r="AX63" s="264"/>
      <c r="AY63" s="263"/>
      <c r="AZ63" s="263"/>
      <c r="BA63" s="263"/>
      <c r="BB63" s="263"/>
      <c r="BC63" s="47" t="s">
        <v>36</v>
      </c>
      <c r="BD63" s="261">
        <f>IF($E$6*$G$6&gt;0,BD62/($E$6*$G$6)*100,0)</f>
        <v>0</v>
      </c>
      <c r="BE63" s="261"/>
      <c r="BF63" s="261"/>
      <c r="BG63" s="261"/>
    </row>
    <row r="64" spans="1:59" ht="20.100000000000001" customHeight="1">
      <c r="A64" s="214" t="s">
        <v>137</v>
      </c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6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27"/>
      <c r="AQ64" s="27"/>
      <c r="AR64" s="27"/>
      <c r="AS64" s="27"/>
      <c r="AT64" s="27"/>
      <c r="AU64" s="48"/>
      <c r="AV64" s="48"/>
      <c r="AW64" s="48"/>
      <c r="AX64" s="49"/>
    </row>
    <row r="65" spans="1:56" ht="20.100000000000001" customHeight="1">
      <c r="A65" s="217"/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9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27"/>
      <c r="AQ65" s="27"/>
      <c r="AR65" s="27"/>
      <c r="AS65" s="27"/>
      <c r="AT65" s="27"/>
      <c r="AU65" s="247"/>
      <c r="AV65" s="247"/>
      <c r="AW65" s="247"/>
      <c r="AX65" s="43" t="s">
        <v>17</v>
      </c>
      <c r="AY65" s="44" t="s">
        <v>18</v>
      </c>
      <c r="AZ65" s="44" t="s">
        <v>19</v>
      </c>
      <c r="BA65" s="44" t="s">
        <v>20</v>
      </c>
      <c r="BB65" s="43" t="s">
        <v>21</v>
      </c>
      <c r="BC65" s="43" t="s">
        <v>22</v>
      </c>
      <c r="BD65" s="45" t="s">
        <v>23</v>
      </c>
    </row>
    <row r="66" spans="1:56" ht="30" customHeight="1">
      <c r="A66" s="241"/>
      <c r="B66" s="242"/>
      <c r="C66" s="242"/>
      <c r="D66" s="242"/>
      <c r="E66" s="242"/>
      <c r="F66" s="242"/>
      <c r="G66" s="242"/>
      <c r="H66" s="242"/>
      <c r="I66" s="243"/>
      <c r="J66" s="161" t="s">
        <v>5</v>
      </c>
      <c r="K66" s="163"/>
      <c r="L66" s="119" t="s">
        <v>76</v>
      </c>
      <c r="M66" s="120"/>
      <c r="N66" s="120"/>
      <c r="O66" s="120"/>
      <c r="P66" s="120"/>
      <c r="Q66" s="120"/>
      <c r="R66" s="120"/>
      <c r="S66" s="134"/>
      <c r="T66" s="163" t="s">
        <v>42</v>
      </c>
      <c r="U66" s="157" t="s">
        <v>159</v>
      </c>
      <c r="V66" s="157"/>
      <c r="W66" s="157"/>
      <c r="X66" s="157"/>
      <c r="Y66" s="157"/>
      <c r="Z66" s="157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25"/>
      <c r="AQ66" s="258" t="s">
        <v>151</v>
      </c>
      <c r="AR66" s="258" t="s">
        <v>152</v>
      </c>
      <c r="AS66" s="258" t="s">
        <v>153</v>
      </c>
      <c r="AT66" s="258" t="s">
        <v>154</v>
      </c>
      <c r="AU66" s="248" t="b">
        <v>1</v>
      </c>
      <c r="AV66" s="141" t="b">
        <f>AU66</f>
        <v>1</v>
      </c>
      <c r="AW66" s="141" t="b">
        <f>AV66</f>
        <v>1</v>
      </c>
      <c r="AX66" s="248">
        <f>IF(AU66=TRUE,1,0)</f>
        <v>1</v>
      </c>
      <c r="AY66" s="141">
        <f>IF(AV66=TRUE,1,0)</f>
        <v>1</v>
      </c>
      <c r="AZ66" s="141">
        <f>IF(AW66=TRUE,1,0)</f>
        <v>1</v>
      </c>
      <c r="BA66" s="141">
        <f>PRODUCT($AX$66,AY66,AZ66)</f>
        <v>1</v>
      </c>
      <c r="BB66" s="141">
        <f>$S66</f>
        <v>0</v>
      </c>
      <c r="BC66" s="141">
        <f>PRODUCT($BA66,$BB66)</f>
        <v>0</v>
      </c>
      <c r="BD66" s="141">
        <f>MAX($BC66:$BC67)</f>
        <v>0</v>
      </c>
    </row>
    <row r="67" spans="1:56" ht="30" customHeight="1">
      <c r="A67" s="244"/>
      <c r="B67" s="245"/>
      <c r="C67" s="245"/>
      <c r="D67" s="245"/>
      <c r="E67" s="245"/>
      <c r="F67" s="245"/>
      <c r="G67" s="245"/>
      <c r="H67" s="245"/>
      <c r="I67" s="246"/>
      <c r="J67" s="161"/>
      <c r="K67" s="163"/>
      <c r="L67" s="121"/>
      <c r="M67" s="122"/>
      <c r="N67" s="122"/>
      <c r="O67" s="122"/>
      <c r="P67" s="122"/>
      <c r="Q67" s="122"/>
      <c r="R67" s="122"/>
      <c r="S67" s="133"/>
      <c r="T67" s="265"/>
      <c r="U67" s="157"/>
      <c r="V67" s="157"/>
      <c r="W67" s="157"/>
      <c r="X67" s="157"/>
      <c r="Y67" s="157"/>
      <c r="Z67" s="157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25"/>
      <c r="AQ67" s="259"/>
      <c r="AR67" s="259"/>
      <c r="AS67" s="259"/>
      <c r="AT67" s="259"/>
      <c r="AU67" s="248"/>
      <c r="AV67" s="141"/>
      <c r="AW67" s="141"/>
      <c r="AX67" s="248"/>
      <c r="AY67" s="141"/>
      <c r="AZ67" s="141"/>
      <c r="BA67" s="141"/>
      <c r="BB67" s="141"/>
      <c r="BC67" s="141"/>
      <c r="BD67" s="141"/>
    </row>
    <row r="68" spans="1:56" ht="25.5">
      <c r="A68" s="205" t="s">
        <v>44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107">
        <f>$BD$66</f>
        <v>0</v>
      </c>
      <c r="M68" s="107"/>
      <c r="N68" s="107"/>
      <c r="O68" s="107"/>
      <c r="P68" s="107"/>
      <c r="Q68" s="107"/>
      <c r="R68" s="107"/>
      <c r="S68" s="107"/>
      <c r="T68" s="107"/>
      <c r="U68" s="193" t="s">
        <v>7</v>
      </c>
      <c r="V68" s="193"/>
      <c r="W68" s="193"/>
      <c r="X68" s="193"/>
      <c r="Y68" s="193"/>
      <c r="Z68" s="194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24"/>
      <c r="AQ68" s="24"/>
      <c r="AR68" s="24"/>
      <c r="AS68" s="24"/>
      <c r="AT68" s="24"/>
      <c r="AU68" s="130"/>
      <c r="AV68" s="130"/>
      <c r="AW68" s="130"/>
      <c r="AX68" s="50"/>
      <c r="AY68" s="51"/>
      <c r="AZ68" s="51"/>
      <c r="BA68" s="51"/>
      <c r="BB68" s="51"/>
      <c r="BC68" s="51"/>
      <c r="BD68" s="51"/>
    </row>
    <row r="69" spans="1:56" ht="80.099999999999994" customHeight="1">
      <c r="A69" s="220" t="s">
        <v>118</v>
      </c>
      <c r="B69" s="221"/>
      <c r="C69" s="221"/>
      <c r="D69" s="221"/>
      <c r="E69" s="221"/>
      <c r="F69" s="221"/>
      <c r="G69" s="221"/>
      <c r="H69" s="221"/>
      <c r="I69" s="222"/>
      <c r="J69" s="211" t="s">
        <v>5</v>
      </c>
      <c r="K69" s="212"/>
      <c r="L69" s="108" t="s">
        <v>149</v>
      </c>
      <c r="M69" s="108"/>
      <c r="N69" s="108"/>
      <c r="O69" s="108"/>
      <c r="P69" s="108"/>
      <c r="Q69" s="108"/>
      <c r="R69" s="108"/>
      <c r="S69" s="60"/>
      <c r="T69" s="58" t="s">
        <v>7</v>
      </c>
      <c r="U69" s="208" t="s">
        <v>160</v>
      </c>
      <c r="V69" s="209"/>
      <c r="W69" s="209"/>
      <c r="X69" s="209"/>
      <c r="Y69" s="209"/>
      <c r="Z69" s="210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24"/>
      <c r="AQ69" s="24"/>
      <c r="AR69" s="24"/>
      <c r="AS69" s="24"/>
      <c r="AT69" s="24"/>
      <c r="AU69" s="50" t="b">
        <v>1</v>
      </c>
      <c r="AV69" s="50" t="b">
        <f>AU69</f>
        <v>1</v>
      </c>
      <c r="AW69" s="50" t="b">
        <f>AV69</f>
        <v>1</v>
      </c>
      <c r="AX69" s="50">
        <f>IF(AU69=TRUE,1,0)</f>
        <v>1</v>
      </c>
      <c r="AY69" s="50">
        <f>IF(AV69=TRUE,1,0)</f>
        <v>1</v>
      </c>
      <c r="AZ69" s="50">
        <f>IF(AW69=TRUE,1,0)</f>
        <v>1</v>
      </c>
      <c r="BA69" s="51">
        <f>PRODUCT(AX69,AY69,AZ69)</f>
        <v>1</v>
      </c>
      <c r="BB69" s="51">
        <f>$S$69</f>
        <v>0</v>
      </c>
      <c r="BC69" s="51">
        <f>PRODUCT($BA69,$BB69)</f>
        <v>0</v>
      </c>
      <c r="BD69" s="45">
        <f>MAX($BC69)</f>
        <v>0</v>
      </c>
    </row>
    <row r="70" spans="1:56" ht="25.5">
      <c r="A70" s="205" t="s">
        <v>150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7"/>
      <c r="L70" s="105">
        <f>$BD$69</f>
        <v>0</v>
      </c>
      <c r="M70" s="106"/>
      <c r="N70" s="106"/>
      <c r="O70" s="106"/>
      <c r="P70" s="106"/>
      <c r="Q70" s="106"/>
      <c r="R70" s="106"/>
      <c r="S70" s="106"/>
      <c r="T70" s="106"/>
      <c r="U70" s="193" t="s">
        <v>7</v>
      </c>
      <c r="V70" s="193"/>
      <c r="W70" s="193"/>
      <c r="X70" s="193"/>
      <c r="Y70" s="193"/>
      <c r="Z70" s="194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24"/>
      <c r="AQ70" s="24"/>
      <c r="AR70" s="24"/>
      <c r="AS70" s="24"/>
      <c r="AT70" s="24"/>
      <c r="AU70" s="53"/>
      <c r="AV70" s="53"/>
      <c r="AW70" s="53"/>
      <c r="AX70" s="50"/>
      <c r="AY70" s="51"/>
      <c r="AZ70" s="51"/>
      <c r="BA70" s="51"/>
      <c r="BB70" s="51"/>
      <c r="BC70" s="51"/>
      <c r="BD70" s="51"/>
    </row>
    <row r="71" spans="1:56" ht="35.1" customHeight="1">
      <c r="A71" s="223" t="s">
        <v>119</v>
      </c>
      <c r="B71" s="224"/>
      <c r="C71" s="225"/>
      <c r="D71" s="236" t="s">
        <v>161</v>
      </c>
      <c r="E71" s="237"/>
      <c r="F71" s="237"/>
      <c r="G71" s="237"/>
      <c r="H71" s="237"/>
      <c r="I71" s="238"/>
      <c r="J71" s="239" t="s">
        <v>5</v>
      </c>
      <c r="K71" s="240"/>
      <c r="L71" s="123" t="s">
        <v>60</v>
      </c>
      <c r="M71" s="108"/>
      <c r="N71" s="108"/>
      <c r="O71" s="108"/>
      <c r="P71" s="108"/>
      <c r="Q71" s="108"/>
      <c r="R71" s="124"/>
      <c r="S71" s="100"/>
      <c r="T71" s="101" t="s">
        <v>56</v>
      </c>
      <c r="U71" s="249" t="s">
        <v>160</v>
      </c>
      <c r="V71" s="250"/>
      <c r="W71" s="250"/>
      <c r="X71" s="250"/>
      <c r="Y71" s="250"/>
      <c r="Z71" s="251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25"/>
      <c r="AQ71" s="25"/>
      <c r="AR71" s="25"/>
      <c r="AS71" s="25"/>
      <c r="AT71" s="25"/>
      <c r="AU71" s="248" t="b">
        <v>1</v>
      </c>
      <c r="AV71" s="248" t="b">
        <f>AU71</f>
        <v>1</v>
      </c>
      <c r="AW71" s="248" t="b">
        <f>AV71</f>
        <v>1</v>
      </c>
      <c r="AX71" s="248">
        <f>IF(AU71=TRUE,1,0)</f>
        <v>1</v>
      </c>
      <c r="AY71" s="248">
        <f>IF(AV71=TRUE,1,0)</f>
        <v>1</v>
      </c>
      <c r="AZ71" s="248">
        <f>IF(AW71=TRUE,1,0)</f>
        <v>1</v>
      </c>
      <c r="BA71" s="141">
        <f>PRODUCT(AX71,AY71,AZ71)</f>
        <v>1</v>
      </c>
      <c r="BB71" s="141">
        <f>$S$73</f>
        <v>100</v>
      </c>
      <c r="BC71" s="141">
        <f>PRODUCT($BA71,$BB71)</f>
        <v>100</v>
      </c>
      <c r="BD71" s="262">
        <f>MAX($BC71)</f>
        <v>100</v>
      </c>
    </row>
    <row r="72" spans="1:56" ht="35.1" customHeight="1">
      <c r="A72" s="226"/>
      <c r="B72" s="227"/>
      <c r="C72" s="228"/>
      <c r="D72" s="236"/>
      <c r="E72" s="237"/>
      <c r="F72" s="237"/>
      <c r="G72" s="237"/>
      <c r="H72" s="237"/>
      <c r="I72" s="238"/>
      <c r="J72" s="239"/>
      <c r="K72" s="240"/>
      <c r="L72" s="125" t="s">
        <v>59</v>
      </c>
      <c r="M72" s="126"/>
      <c r="N72" s="126"/>
      <c r="O72" s="126"/>
      <c r="P72" s="126"/>
      <c r="Q72" s="126"/>
      <c r="R72" s="127"/>
      <c r="S72" s="20"/>
      <c r="T72" s="18" t="s">
        <v>57</v>
      </c>
      <c r="U72" s="252"/>
      <c r="V72" s="253"/>
      <c r="W72" s="253"/>
      <c r="X72" s="253"/>
      <c r="Y72" s="253"/>
      <c r="Z72" s="254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25"/>
      <c r="AQ72" s="25"/>
      <c r="AR72" s="25"/>
      <c r="AS72" s="25"/>
      <c r="AT72" s="25"/>
      <c r="AU72" s="248"/>
      <c r="AV72" s="248"/>
      <c r="AW72" s="248"/>
      <c r="AX72" s="248"/>
      <c r="AY72" s="248"/>
      <c r="AZ72" s="248"/>
      <c r="BA72" s="141"/>
      <c r="BB72" s="141"/>
      <c r="BC72" s="141"/>
      <c r="BD72" s="262"/>
    </row>
    <row r="73" spans="1:56" ht="35.1" customHeight="1">
      <c r="A73" s="229"/>
      <c r="B73" s="230"/>
      <c r="C73" s="231"/>
      <c r="D73" s="236"/>
      <c r="E73" s="237"/>
      <c r="F73" s="237"/>
      <c r="G73" s="237"/>
      <c r="H73" s="237"/>
      <c r="I73" s="238"/>
      <c r="J73" s="239"/>
      <c r="K73" s="240"/>
      <c r="L73" s="128" t="s">
        <v>58</v>
      </c>
      <c r="M73" s="129"/>
      <c r="N73" s="129"/>
      <c r="O73" s="129"/>
      <c r="P73" s="129"/>
      <c r="Q73" s="129"/>
      <c r="R73" s="129"/>
      <c r="S73" s="102">
        <f>MAX(IF(AU71=TRUE,ROUND(($S$72/100+1)^($S$71-1),3),1)*100,100)</f>
        <v>100</v>
      </c>
      <c r="T73" s="19" t="s">
        <v>42</v>
      </c>
      <c r="U73" s="255"/>
      <c r="V73" s="256"/>
      <c r="W73" s="256"/>
      <c r="X73" s="256"/>
      <c r="Y73" s="256"/>
      <c r="Z73" s="257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25"/>
      <c r="AQ73" s="25"/>
      <c r="AR73" s="25"/>
      <c r="AS73" s="25"/>
      <c r="AT73" s="25"/>
      <c r="AU73" s="248"/>
      <c r="AV73" s="248"/>
      <c r="AW73" s="248"/>
      <c r="AX73" s="248"/>
      <c r="AY73" s="248"/>
      <c r="AZ73" s="248"/>
      <c r="BA73" s="141"/>
      <c r="BB73" s="141"/>
      <c r="BC73" s="141"/>
      <c r="BD73" s="262"/>
    </row>
    <row r="74" spans="1:56" ht="25.5">
      <c r="A74" s="205" t="s">
        <v>43</v>
      </c>
      <c r="B74" s="206"/>
      <c r="C74" s="206"/>
      <c r="D74" s="206"/>
      <c r="E74" s="206"/>
      <c r="F74" s="206"/>
      <c r="G74" s="206"/>
      <c r="H74" s="206"/>
      <c r="I74" s="206"/>
      <c r="J74" s="206"/>
      <c r="K74" s="207"/>
      <c r="L74" s="105">
        <f>$S$73</f>
        <v>100</v>
      </c>
      <c r="M74" s="106"/>
      <c r="N74" s="106"/>
      <c r="O74" s="106"/>
      <c r="P74" s="106"/>
      <c r="Q74" s="106"/>
      <c r="R74" s="106"/>
      <c r="S74" s="106"/>
      <c r="T74" s="106"/>
      <c r="U74" s="193" t="s">
        <v>7</v>
      </c>
      <c r="V74" s="193"/>
      <c r="W74" s="193"/>
      <c r="X74" s="193"/>
      <c r="Y74" s="193"/>
      <c r="Z74" s="194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</row>
    <row r="75" spans="1:56" ht="25.5">
      <c r="A75" s="302" t="s">
        <v>133</v>
      </c>
      <c r="B75" s="303"/>
      <c r="C75" s="303"/>
      <c r="D75" s="303"/>
      <c r="E75" s="303"/>
      <c r="F75" s="303"/>
      <c r="G75" s="303"/>
      <c r="H75" s="303"/>
      <c r="I75" s="304"/>
      <c r="J75" s="305" t="s">
        <v>127</v>
      </c>
      <c r="K75" s="306"/>
      <c r="L75" s="103"/>
      <c r="M75" s="104"/>
      <c r="N75" s="104"/>
      <c r="O75" s="104"/>
      <c r="P75" s="104"/>
      <c r="Q75" s="104"/>
      <c r="R75" s="104"/>
      <c r="S75" s="104"/>
      <c r="T75" s="95" t="s">
        <v>128</v>
      </c>
      <c r="U75" s="317" t="s">
        <v>158</v>
      </c>
      <c r="V75" s="318"/>
      <c r="W75" s="318"/>
      <c r="X75" s="318"/>
      <c r="Y75" s="318"/>
      <c r="Z75" s="319"/>
    </row>
    <row r="76" spans="1:56" ht="25.5">
      <c r="A76" s="302" t="s">
        <v>134</v>
      </c>
      <c r="B76" s="303"/>
      <c r="C76" s="303"/>
      <c r="D76" s="303"/>
      <c r="E76" s="303"/>
      <c r="F76" s="303"/>
      <c r="G76" s="303"/>
      <c r="H76" s="303"/>
      <c r="I76" s="304"/>
      <c r="J76" s="305" t="s">
        <v>127</v>
      </c>
      <c r="K76" s="306"/>
      <c r="L76" s="103"/>
      <c r="M76" s="104"/>
      <c r="N76" s="104"/>
      <c r="O76" s="104"/>
      <c r="P76" s="104"/>
      <c r="Q76" s="104"/>
      <c r="R76" s="104"/>
      <c r="S76" s="104"/>
      <c r="T76" s="95" t="s">
        <v>128</v>
      </c>
      <c r="U76" s="323"/>
      <c r="V76" s="324"/>
      <c r="W76" s="324"/>
      <c r="X76" s="324"/>
      <c r="Y76" s="324"/>
      <c r="Z76" s="325"/>
    </row>
    <row r="77" spans="1:56" ht="25.5">
      <c r="A77" s="302" t="s">
        <v>135</v>
      </c>
      <c r="B77" s="303"/>
      <c r="C77" s="303"/>
      <c r="D77" s="303"/>
      <c r="E77" s="303"/>
      <c r="F77" s="303"/>
      <c r="G77" s="303"/>
      <c r="H77" s="303"/>
      <c r="I77" s="304"/>
      <c r="J77" s="305" t="s">
        <v>127</v>
      </c>
      <c r="K77" s="306"/>
      <c r="L77" s="103"/>
      <c r="M77" s="104"/>
      <c r="N77" s="104"/>
      <c r="O77" s="104"/>
      <c r="P77" s="104"/>
      <c r="Q77" s="104"/>
      <c r="R77" s="104"/>
      <c r="S77" s="104"/>
      <c r="T77" s="95" t="s">
        <v>128</v>
      </c>
      <c r="U77" s="323"/>
      <c r="V77" s="324"/>
      <c r="W77" s="324"/>
      <c r="X77" s="324"/>
      <c r="Y77" s="324"/>
      <c r="Z77" s="325"/>
    </row>
    <row r="78" spans="1:56" ht="25.5">
      <c r="A78" s="302" t="s">
        <v>136</v>
      </c>
      <c r="B78" s="303"/>
      <c r="C78" s="303"/>
      <c r="D78" s="303"/>
      <c r="E78" s="303"/>
      <c r="F78" s="303"/>
      <c r="G78" s="303"/>
      <c r="H78" s="303"/>
      <c r="I78" s="304"/>
      <c r="J78" s="305" t="s">
        <v>127</v>
      </c>
      <c r="K78" s="306"/>
      <c r="L78" s="103"/>
      <c r="M78" s="104"/>
      <c r="N78" s="104"/>
      <c r="O78" s="104"/>
      <c r="P78" s="104"/>
      <c r="Q78" s="104"/>
      <c r="R78" s="104"/>
      <c r="S78" s="104"/>
      <c r="T78" s="95" t="s">
        <v>128</v>
      </c>
      <c r="U78" s="320"/>
      <c r="V78" s="321"/>
      <c r="W78" s="321"/>
      <c r="X78" s="321"/>
      <c r="Y78" s="321"/>
      <c r="Z78" s="322"/>
    </row>
  </sheetData>
  <sheetProtection password="EE5F" sheet="1" objects="1" scenarios="1"/>
  <mergeCells count="581">
    <mergeCell ref="A78:I78"/>
    <mergeCell ref="J78:K78"/>
    <mergeCell ref="U11:Z12"/>
    <mergeCell ref="U75:Z78"/>
    <mergeCell ref="A75:I75"/>
    <mergeCell ref="J75:K75"/>
    <mergeCell ref="A76:I76"/>
    <mergeCell ref="J76:K76"/>
    <mergeCell ref="A77:I77"/>
    <mergeCell ref="J77:K77"/>
    <mergeCell ref="B52:B53"/>
    <mergeCell ref="S66:S67"/>
    <mergeCell ref="T66:T67"/>
    <mergeCell ref="C60:I61"/>
    <mergeCell ref="J60:K61"/>
    <mergeCell ref="C44:I45"/>
    <mergeCell ref="C46:I47"/>
    <mergeCell ref="C52:I53"/>
    <mergeCell ref="U40:Z41"/>
    <mergeCell ref="U42:Z43"/>
    <mergeCell ref="U58:Z59"/>
    <mergeCell ref="U60:Z61"/>
    <mergeCell ref="B58:B59"/>
    <mergeCell ref="T58:T59"/>
    <mergeCell ref="A26:K27"/>
    <mergeCell ref="A30:A31"/>
    <mergeCell ref="A3:I3"/>
    <mergeCell ref="N3:T3"/>
    <mergeCell ref="U3:Z3"/>
    <mergeCell ref="A13:Z13"/>
    <mergeCell ref="A11:I11"/>
    <mergeCell ref="J11:K11"/>
    <mergeCell ref="A12:I12"/>
    <mergeCell ref="J12:K12"/>
    <mergeCell ref="G5:H5"/>
    <mergeCell ref="G6:H6"/>
    <mergeCell ref="J10:K10"/>
    <mergeCell ref="D10:I10"/>
    <mergeCell ref="B6:C6"/>
    <mergeCell ref="B10:C10"/>
    <mergeCell ref="A7:Z7"/>
    <mergeCell ref="A9:Z9"/>
    <mergeCell ref="A4:Z4"/>
    <mergeCell ref="A8:I8"/>
    <mergeCell ref="L10:T10"/>
    <mergeCell ref="L11:S11"/>
    <mergeCell ref="L12:S12"/>
    <mergeCell ref="B28:B29"/>
    <mergeCell ref="B30:B31"/>
    <mergeCell ref="T60:T61"/>
    <mergeCell ref="A1:Z1"/>
    <mergeCell ref="A5:C5"/>
    <mergeCell ref="S24:S25"/>
    <mergeCell ref="T24:T25"/>
    <mergeCell ref="S20:S21"/>
    <mergeCell ref="T30:T31"/>
    <mergeCell ref="T32:T33"/>
    <mergeCell ref="P30:P31"/>
    <mergeCell ref="R30:R31"/>
    <mergeCell ref="H20:I21"/>
    <mergeCell ref="E20:G21"/>
    <mergeCell ref="C20:D21"/>
    <mergeCell ref="T14:T15"/>
    <mergeCell ref="T16:T17"/>
    <mergeCell ref="T18:T19"/>
    <mergeCell ref="U44:Z45"/>
    <mergeCell ref="U46:Z47"/>
    <mergeCell ref="U48:Z49"/>
    <mergeCell ref="U50:Z51"/>
    <mergeCell ref="U52:Z53"/>
    <mergeCell ref="U54:Z55"/>
    <mergeCell ref="T38:T39"/>
    <mergeCell ref="T42:T43"/>
    <mergeCell ref="T36:T37"/>
    <mergeCell ref="A28:A29"/>
    <mergeCell ref="B50:B51"/>
    <mergeCell ref="A32:A33"/>
    <mergeCell ref="A40:A41"/>
    <mergeCell ref="D42:I43"/>
    <mergeCell ref="B40:B41"/>
    <mergeCell ref="A42:A43"/>
    <mergeCell ref="A50:A51"/>
    <mergeCell ref="J46:K47"/>
    <mergeCell ref="J50:K51"/>
    <mergeCell ref="A34:A35"/>
    <mergeCell ref="E40:I41"/>
    <mergeCell ref="B32:B33"/>
    <mergeCell ref="C40:D41"/>
    <mergeCell ref="B46:B47"/>
    <mergeCell ref="A48:A49"/>
    <mergeCell ref="B48:B49"/>
    <mergeCell ref="A44:A45"/>
    <mergeCell ref="A46:A47"/>
    <mergeCell ref="A36:A37"/>
    <mergeCell ref="A38:A39"/>
    <mergeCell ref="C50:I51"/>
    <mergeCell ref="P42:P43"/>
    <mergeCell ref="C48:I49"/>
    <mergeCell ref="J48:K49"/>
    <mergeCell ref="J40:K41"/>
    <mergeCell ref="J44:K45"/>
    <mergeCell ref="L34:O35"/>
    <mergeCell ref="L36:O37"/>
    <mergeCell ref="D30:I31"/>
    <mergeCell ref="J42:K43"/>
    <mergeCell ref="A74:K74"/>
    <mergeCell ref="S63:T63"/>
    <mergeCell ref="A62:K63"/>
    <mergeCell ref="R34:R35"/>
    <mergeCell ref="P36:P37"/>
    <mergeCell ref="R36:R37"/>
    <mergeCell ref="P38:P39"/>
    <mergeCell ref="R38:R39"/>
    <mergeCell ref="C38:I39"/>
    <mergeCell ref="A52:A53"/>
    <mergeCell ref="A58:A59"/>
    <mergeCell ref="A60:A61"/>
    <mergeCell ref="B60:B61"/>
    <mergeCell ref="J66:K67"/>
    <mergeCell ref="C42:C43"/>
    <mergeCell ref="B34:B35"/>
    <mergeCell ref="B36:B37"/>
    <mergeCell ref="B38:B39"/>
    <mergeCell ref="A56:A57"/>
    <mergeCell ref="B56:B57"/>
    <mergeCell ref="C56:I57"/>
    <mergeCell ref="J56:K57"/>
    <mergeCell ref="T56:T57"/>
    <mergeCell ref="A54:A55"/>
    <mergeCell ref="AW14:AW15"/>
    <mergeCell ref="AW16:AW17"/>
    <mergeCell ref="AW18:AW19"/>
    <mergeCell ref="J14:K15"/>
    <mergeCell ref="C58:I59"/>
    <mergeCell ref="T50:T51"/>
    <mergeCell ref="B24:B25"/>
    <mergeCell ref="P34:P35"/>
    <mergeCell ref="T44:T45"/>
    <mergeCell ref="P40:P41"/>
    <mergeCell ref="S40:S41"/>
    <mergeCell ref="R40:R41"/>
    <mergeCell ref="B42:B43"/>
    <mergeCell ref="B44:B45"/>
    <mergeCell ref="J28:K29"/>
    <mergeCell ref="J30:K31"/>
    <mergeCell ref="J32:K33"/>
    <mergeCell ref="J34:K35"/>
    <mergeCell ref="C32:I33"/>
    <mergeCell ref="C34:I35"/>
    <mergeCell ref="C28:C29"/>
    <mergeCell ref="C36:I37"/>
    <mergeCell ref="J36:K37"/>
    <mergeCell ref="J38:K39"/>
    <mergeCell ref="A24:A25"/>
    <mergeCell ref="C24:I25"/>
    <mergeCell ref="C30:C31"/>
    <mergeCell ref="A14:A17"/>
    <mergeCell ref="S27:T27"/>
    <mergeCell ref="AZ28:AZ29"/>
    <mergeCell ref="AZ30:AZ31"/>
    <mergeCell ref="T22:T23"/>
    <mergeCell ref="AU13:AW13"/>
    <mergeCell ref="AZ14:AZ15"/>
    <mergeCell ref="AZ16:AZ17"/>
    <mergeCell ref="P28:P29"/>
    <mergeCell ref="D14:D15"/>
    <mergeCell ref="D16:D17"/>
    <mergeCell ref="D28:I28"/>
    <mergeCell ref="H29:I29"/>
    <mergeCell ref="D29:F29"/>
    <mergeCell ref="C22:I23"/>
    <mergeCell ref="AZ24:AZ25"/>
    <mergeCell ref="AR18:AR19"/>
    <mergeCell ref="AS18:AS19"/>
    <mergeCell ref="AT18:AT19"/>
    <mergeCell ref="AW20:AW21"/>
    <mergeCell ref="AW24:AW25"/>
    <mergeCell ref="J18:K19"/>
    <mergeCell ref="T20:T21"/>
    <mergeCell ref="L14:R15"/>
    <mergeCell ref="L16:R17"/>
    <mergeCell ref="L18:R19"/>
    <mergeCell ref="J16:K17"/>
    <mergeCell ref="A20:A21"/>
    <mergeCell ref="A22:A23"/>
    <mergeCell ref="J22:K23"/>
    <mergeCell ref="C14:C17"/>
    <mergeCell ref="A18:A19"/>
    <mergeCell ref="S22:S23"/>
    <mergeCell ref="B22:B23"/>
    <mergeCell ref="J20:K21"/>
    <mergeCell ref="B14:B17"/>
    <mergeCell ref="B18:B19"/>
    <mergeCell ref="B20:B21"/>
    <mergeCell ref="BE16:BE17"/>
    <mergeCell ref="BE18:BE19"/>
    <mergeCell ref="BC14:BC15"/>
    <mergeCell ref="BB22:BB23"/>
    <mergeCell ref="AX14:AX63"/>
    <mergeCell ref="BB16:BB17"/>
    <mergeCell ref="BB18:BB19"/>
    <mergeCell ref="BB20:BB21"/>
    <mergeCell ref="AZ50:AZ51"/>
    <mergeCell ref="AZ52:AZ53"/>
    <mergeCell ref="AY50:AY51"/>
    <mergeCell ref="AY52:AY53"/>
    <mergeCell ref="BA50:BA51"/>
    <mergeCell ref="BA52:BA53"/>
    <mergeCell ref="BD36:BD37"/>
    <mergeCell ref="BD38:BD39"/>
    <mergeCell ref="BD40:BD41"/>
    <mergeCell ref="BC20:BC21"/>
    <mergeCell ref="BD20:BD21"/>
    <mergeCell ref="AY26:BB27"/>
    <mergeCell ref="BC22:BC23"/>
    <mergeCell ref="BE52:BE53"/>
    <mergeCell ref="BD44:BD45"/>
    <mergeCell ref="BD46:BD47"/>
    <mergeCell ref="BG20:BG21"/>
    <mergeCell ref="BG22:BG23"/>
    <mergeCell ref="BG24:BG25"/>
    <mergeCell ref="BE22:BE23"/>
    <mergeCell ref="BE28:BE29"/>
    <mergeCell ref="BE24:BE25"/>
    <mergeCell ref="BF24:BF25"/>
    <mergeCell ref="BF28:BF29"/>
    <mergeCell ref="BE34:BE35"/>
    <mergeCell ref="BF20:BF21"/>
    <mergeCell ref="BD50:BD51"/>
    <mergeCell ref="BD52:BD53"/>
    <mergeCell ref="BD58:BD59"/>
    <mergeCell ref="BF46:BF47"/>
    <mergeCell ref="BF42:BF43"/>
    <mergeCell ref="BE44:BE45"/>
    <mergeCell ref="BF52:BF53"/>
    <mergeCell ref="BF50:BF51"/>
    <mergeCell ref="BF44:BF45"/>
    <mergeCell ref="BD48:BD49"/>
    <mergeCell ref="BE48:BE49"/>
    <mergeCell ref="BF48:BF49"/>
    <mergeCell ref="BE42:BE43"/>
    <mergeCell ref="BE46:BE47"/>
    <mergeCell ref="BD54:BD55"/>
    <mergeCell ref="BE54:BE55"/>
    <mergeCell ref="BF54:BF55"/>
    <mergeCell ref="BF56:BF57"/>
    <mergeCell ref="BE50:BE51"/>
    <mergeCell ref="BG52:BG53"/>
    <mergeCell ref="BG28:BG29"/>
    <mergeCell ref="BG30:BG31"/>
    <mergeCell ref="BG32:BG33"/>
    <mergeCell ref="BG34:BG35"/>
    <mergeCell ref="BG36:BG37"/>
    <mergeCell ref="BG38:BG39"/>
    <mergeCell ref="BG58:BG59"/>
    <mergeCell ref="BG60:BG61"/>
    <mergeCell ref="BG40:BG41"/>
    <mergeCell ref="BG42:BG43"/>
    <mergeCell ref="BG44:BG45"/>
    <mergeCell ref="BG46:BG47"/>
    <mergeCell ref="BG50:BG51"/>
    <mergeCell ref="BG56:BG57"/>
    <mergeCell ref="BG48:BG49"/>
    <mergeCell ref="BG54:BG55"/>
    <mergeCell ref="BE60:BE61"/>
    <mergeCell ref="BD60:BD61"/>
    <mergeCell ref="BB60:BB61"/>
    <mergeCell ref="BB58:BB59"/>
    <mergeCell ref="BA60:BA61"/>
    <mergeCell ref="BC66:BC67"/>
    <mergeCell ref="BD66:BD67"/>
    <mergeCell ref="BB66:BB67"/>
    <mergeCell ref="BC60:BC61"/>
    <mergeCell ref="BA58:BA59"/>
    <mergeCell ref="AY62:BB63"/>
    <mergeCell ref="BD62:BG62"/>
    <mergeCell ref="BD63:BG63"/>
    <mergeCell ref="BF58:BF59"/>
    <mergeCell ref="BF60:BF61"/>
    <mergeCell ref="BC58:BC59"/>
    <mergeCell ref="AY60:AY61"/>
    <mergeCell ref="AZ60:AZ61"/>
    <mergeCell ref="BE58:BE59"/>
    <mergeCell ref="AZ58:AZ59"/>
    <mergeCell ref="AY58:AY59"/>
    <mergeCell ref="BC71:BC73"/>
    <mergeCell ref="BD71:BD73"/>
    <mergeCell ref="AX71:AX73"/>
    <mergeCell ref="AY71:AY73"/>
    <mergeCell ref="AZ71:AZ73"/>
    <mergeCell ref="BA71:BA73"/>
    <mergeCell ref="BB71:BB73"/>
    <mergeCell ref="AX66:AX67"/>
    <mergeCell ref="AY66:AY67"/>
    <mergeCell ref="AZ66:AZ67"/>
    <mergeCell ref="BA66:BA67"/>
    <mergeCell ref="BC52:BC53"/>
    <mergeCell ref="BB50:BB51"/>
    <mergeCell ref="BB52:BB53"/>
    <mergeCell ref="BB42:BB43"/>
    <mergeCell ref="BC34:BC35"/>
    <mergeCell ref="BC36:BC37"/>
    <mergeCell ref="BC38:BC39"/>
    <mergeCell ref="BC40:BC41"/>
    <mergeCell ref="BC44:BC45"/>
    <mergeCell ref="BB46:BB47"/>
    <mergeCell ref="BB44:BB45"/>
    <mergeCell ref="BC48:BC49"/>
    <mergeCell ref="BB48:BB49"/>
    <mergeCell ref="AY48:AY49"/>
    <mergeCell ref="AZ48:AZ49"/>
    <mergeCell ref="BA48:BA49"/>
    <mergeCell ref="AZ32:AZ33"/>
    <mergeCell ref="AZ34:AZ35"/>
    <mergeCell ref="AY46:AY47"/>
    <mergeCell ref="AY40:AY41"/>
    <mergeCell ref="AZ46:AZ47"/>
    <mergeCell ref="BA46:BA47"/>
    <mergeCell ref="BA44:BA45"/>
    <mergeCell ref="AY44:AY45"/>
    <mergeCell ref="AY36:AY37"/>
    <mergeCell ref="AY38:AY39"/>
    <mergeCell ref="AZ44:AZ45"/>
    <mergeCell ref="BA40:BA41"/>
    <mergeCell ref="AZ42:AZ43"/>
    <mergeCell ref="BA42:BA43"/>
    <mergeCell ref="AY34:AY35"/>
    <mergeCell ref="AY22:AY23"/>
    <mergeCell ref="AY28:AY29"/>
    <mergeCell ref="BB24:BB25"/>
    <mergeCell ref="AY24:AY25"/>
    <mergeCell ref="BF34:BF35"/>
    <mergeCell ref="BF38:BF39"/>
    <mergeCell ref="BA14:BA15"/>
    <mergeCell ref="BA16:BA17"/>
    <mergeCell ref="BA18:BA19"/>
    <mergeCell ref="BA24:BA25"/>
    <mergeCell ref="BA32:BA33"/>
    <mergeCell ref="BA34:BA35"/>
    <mergeCell ref="AZ36:AZ37"/>
    <mergeCell ref="BA36:BA37"/>
    <mergeCell ref="BA30:BA31"/>
    <mergeCell ref="AZ22:AZ23"/>
    <mergeCell ref="BA22:BA23"/>
    <mergeCell ref="BA28:BA29"/>
    <mergeCell ref="BF14:BF15"/>
    <mergeCell ref="BF22:BF23"/>
    <mergeCell ref="BD24:BD25"/>
    <mergeCell ref="BA38:BA39"/>
    <mergeCell ref="BF16:BF17"/>
    <mergeCell ref="BF18:BF19"/>
    <mergeCell ref="BA20:BA21"/>
    <mergeCell ref="AZ20:AZ21"/>
    <mergeCell ref="BD42:BD43"/>
    <mergeCell ref="BF40:BF41"/>
    <mergeCell ref="BE32:BE33"/>
    <mergeCell ref="BE40:BE41"/>
    <mergeCell ref="BF36:BF37"/>
    <mergeCell ref="BE36:BE37"/>
    <mergeCell ref="BE38:BE39"/>
    <mergeCell ref="BB30:BB31"/>
    <mergeCell ref="BC30:BC31"/>
    <mergeCell ref="BD30:BD31"/>
    <mergeCell ref="BF32:BF33"/>
    <mergeCell ref="BD32:BD33"/>
    <mergeCell ref="BC32:BC33"/>
    <mergeCell ref="AZ40:AZ41"/>
    <mergeCell ref="BC28:BC29"/>
    <mergeCell ref="BD22:BD23"/>
    <mergeCell ref="BD28:BD29"/>
    <mergeCell ref="BD34:BD35"/>
    <mergeCell ref="BB14:BB15"/>
    <mergeCell ref="AZ18:AZ19"/>
    <mergeCell ref="AZ54:AZ55"/>
    <mergeCell ref="AW22:AW23"/>
    <mergeCell ref="BG14:BG15"/>
    <mergeCell ref="BG16:BG17"/>
    <mergeCell ref="BG18:BG19"/>
    <mergeCell ref="BC42:BC43"/>
    <mergeCell ref="BC24:BC25"/>
    <mergeCell ref="BB34:BB35"/>
    <mergeCell ref="BB36:BB37"/>
    <mergeCell ref="BB38:BB39"/>
    <mergeCell ref="BB40:BB41"/>
    <mergeCell ref="BB28:BB29"/>
    <mergeCell ref="BB32:BB33"/>
    <mergeCell ref="BF30:BF31"/>
    <mergeCell ref="BD26:BG26"/>
    <mergeCell ref="BD27:BG27"/>
    <mergeCell ref="BD14:BD15"/>
    <mergeCell ref="BD16:BD17"/>
    <mergeCell ref="AY18:AY19"/>
    <mergeCell ref="BA54:BA55"/>
    <mergeCell ref="BB54:BB55"/>
    <mergeCell ref="AY54:AY55"/>
    <mergeCell ref="BC16:BC17"/>
    <mergeCell ref="BE14:BE15"/>
    <mergeCell ref="AW42:AW43"/>
    <mergeCell ref="Q42:Q43"/>
    <mergeCell ref="Q40:Q41"/>
    <mergeCell ref="R42:R43"/>
    <mergeCell ref="T48:T49"/>
    <mergeCell ref="AV48:AV49"/>
    <mergeCell ref="AW48:AW49"/>
    <mergeCell ref="T46:T47"/>
    <mergeCell ref="AU14:AU63"/>
    <mergeCell ref="AV26:AW27"/>
    <mergeCell ref="AV62:AW63"/>
    <mergeCell ref="AW36:AW37"/>
    <mergeCell ref="AW38:AW39"/>
    <mergeCell ref="AW40:AW41"/>
    <mergeCell ref="AY20:AY21"/>
    <mergeCell ref="BC18:BC19"/>
    <mergeCell ref="BD18:BD19"/>
    <mergeCell ref="BE20:BE21"/>
    <mergeCell ref="BE30:BE31"/>
    <mergeCell ref="BC46:BC47"/>
    <mergeCell ref="AY14:AY17"/>
    <mergeCell ref="R28:R29"/>
    <mergeCell ref="AW60:AW61"/>
    <mergeCell ref="AV52:AV53"/>
    <mergeCell ref="AV58:AV59"/>
    <mergeCell ref="AV60:AV61"/>
    <mergeCell ref="AW28:AW29"/>
    <mergeCell ref="AW30:AW31"/>
    <mergeCell ref="AW32:AW33"/>
    <mergeCell ref="AW34:AW35"/>
    <mergeCell ref="AW50:AW51"/>
    <mergeCell ref="AW52:AW53"/>
    <mergeCell ref="AW58:AW59"/>
    <mergeCell ref="AV34:AV35"/>
    <mergeCell ref="AV54:AV55"/>
    <mergeCell ref="AW54:AW55"/>
    <mergeCell ref="AV40:AV41"/>
    <mergeCell ref="AW46:AW47"/>
    <mergeCell ref="AV28:AV29"/>
    <mergeCell ref="AV30:AV31"/>
    <mergeCell ref="AV32:AV33"/>
    <mergeCell ref="AV46:AV47"/>
    <mergeCell ref="AV36:AV37"/>
    <mergeCell ref="AV44:AV45"/>
    <mergeCell ref="AW44:AW45"/>
    <mergeCell ref="AV42:AV43"/>
    <mergeCell ref="AU68:AW68"/>
    <mergeCell ref="U68:Z68"/>
    <mergeCell ref="AU65:AW65"/>
    <mergeCell ref="AU66:AU67"/>
    <mergeCell ref="AV66:AV67"/>
    <mergeCell ref="AW66:AW67"/>
    <mergeCell ref="U66:Z67"/>
    <mergeCell ref="AU71:AU73"/>
    <mergeCell ref="AV71:AV73"/>
    <mergeCell ref="AW71:AW73"/>
    <mergeCell ref="U71:Z73"/>
    <mergeCell ref="U70:Z70"/>
    <mergeCell ref="AQ66:AQ67"/>
    <mergeCell ref="AR66:AR67"/>
    <mergeCell ref="AS66:AS67"/>
    <mergeCell ref="AT66:AT67"/>
    <mergeCell ref="U74:Z74"/>
    <mergeCell ref="A2:Z2"/>
    <mergeCell ref="U10:Z10"/>
    <mergeCell ref="U24:Z25"/>
    <mergeCell ref="U26:Z26"/>
    <mergeCell ref="U27:Z27"/>
    <mergeCell ref="A70:K70"/>
    <mergeCell ref="U69:Z69"/>
    <mergeCell ref="J69:K69"/>
    <mergeCell ref="U62:Z62"/>
    <mergeCell ref="U63:Z63"/>
    <mergeCell ref="J52:K53"/>
    <mergeCell ref="J58:K59"/>
    <mergeCell ref="A64:Z65"/>
    <mergeCell ref="A69:I69"/>
    <mergeCell ref="A71:C73"/>
    <mergeCell ref="N8:T8"/>
    <mergeCell ref="U8:Z8"/>
    <mergeCell ref="J54:K55"/>
    <mergeCell ref="T54:T55"/>
    <mergeCell ref="A68:K68"/>
    <mergeCell ref="D71:I73"/>
    <mergeCell ref="J71:K73"/>
    <mergeCell ref="A66:I67"/>
    <mergeCell ref="AV56:AV57"/>
    <mergeCell ref="AW56:AW57"/>
    <mergeCell ref="AY56:AY57"/>
    <mergeCell ref="AZ56:AZ57"/>
    <mergeCell ref="BA56:BA57"/>
    <mergeCell ref="BB56:BB57"/>
    <mergeCell ref="BC56:BC57"/>
    <mergeCell ref="BD56:BD57"/>
    <mergeCell ref="BE56:BE57"/>
    <mergeCell ref="B54:B55"/>
    <mergeCell ref="C54:I55"/>
    <mergeCell ref="U56:Z57"/>
    <mergeCell ref="L20:R21"/>
    <mergeCell ref="L22:R23"/>
    <mergeCell ref="L24:R25"/>
    <mergeCell ref="L26:T26"/>
    <mergeCell ref="L27:R27"/>
    <mergeCell ref="L28:O29"/>
    <mergeCell ref="L30:O31"/>
    <mergeCell ref="L32:O33"/>
    <mergeCell ref="U14:Z23"/>
    <mergeCell ref="U28:Z29"/>
    <mergeCell ref="U30:Z31"/>
    <mergeCell ref="U32:Z33"/>
    <mergeCell ref="U34:Z35"/>
    <mergeCell ref="U36:Z37"/>
    <mergeCell ref="U38:Z39"/>
    <mergeCell ref="J24:K25"/>
    <mergeCell ref="C18:D19"/>
    <mergeCell ref="H18:I19"/>
    <mergeCell ref="E18:G19"/>
    <mergeCell ref="E14:I15"/>
    <mergeCell ref="E16:I17"/>
    <mergeCell ref="BC54:BC55"/>
    <mergeCell ref="AV38:AV39"/>
    <mergeCell ref="T52:T53"/>
    <mergeCell ref="P32:P33"/>
    <mergeCell ref="R32:R33"/>
    <mergeCell ref="Q32:Q33"/>
    <mergeCell ref="Q28:Q29"/>
    <mergeCell ref="Q30:Q31"/>
    <mergeCell ref="Q34:Q35"/>
    <mergeCell ref="Q36:Q37"/>
    <mergeCell ref="Q38:Q39"/>
    <mergeCell ref="S42:S43"/>
    <mergeCell ref="T34:T35"/>
    <mergeCell ref="T40:T41"/>
    <mergeCell ref="L54:S55"/>
    <mergeCell ref="AQ40:AQ41"/>
    <mergeCell ref="AR40:AR41"/>
    <mergeCell ref="AS40:AS41"/>
    <mergeCell ref="AV50:AV51"/>
    <mergeCell ref="AY42:AY43"/>
    <mergeCell ref="AY30:AY31"/>
    <mergeCell ref="AY32:AY33"/>
    <mergeCell ref="AZ38:AZ39"/>
    <mergeCell ref="BC50:BC51"/>
    <mergeCell ref="AV14:AV17"/>
    <mergeCell ref="L38:O39"/>
    <mergeCell ref="L40:O41"/>
    <mergeCell ref="L42:O43"/>
    <mergeCell ref="L44:S45"/>
    <mergeCell ref="L46:S47"/>
    <mergeCell ref="L48:S49"/>
    <mergeCell ref="L50:S51"/>
    <mergeCell ref="L52:S53"/>
    <mergeCell ref="AV18:AV19"/>
    <mergeCell ref="AV20:AV21"/>
    <mergeCell ref="AV22:AV23"/>
    <mergeCell ref="AV24:AV25"/>
    <mergeCell ref="AQ18:AQ19"/>
    <mergeCell ref="S18:S19"/>
    <mergeCell ref="S16:S17"/>
    <mergeCell ref="S14:S15"/>
    <mergeCell ref="S32:S33"/>
    <mergeCell ref="S28:S29"/>
    <mergeCell ref="S30:S31"/>
    <mergeCell ref="S34:S35"/>
    <mergeCell ref="S36:S37"/>
    <mergeCell ref="S38:S39"/>
    <mergeCell ref="T28:T29"/>
    <mergeCell ref="L76:S76"/>
    <mergeCell ref="L77:S77"/>
    <mergeCell ref="L78:S78"/>
    <mergeCell ref="L74:T74"/>
    <mergeCell ref="L68:T68"/>
    <mergeCell ref="L69:R69"/>
    <mergeCell ref="L63:R63"/>
    <mergeCell ref="L62:T62"/>
    <mergeCell ref="L56:S57"/>
    <mergeCell ref="L58:S59"/>
    <mergeCell ref="L60:S61"/>
    <mergeCell ref="L66:R67"/>
    <mergeCell ref="L71:R71"/>
    <mergeCell ref="L72:R72"/>
    <mergeCell ref="L73:R73"/>
    <mergeCell ref="L70:T70"/>
    <mergeCell ref="L75:S75"/>
  </mergeCells>
  <phoneticPr fontId="1" type="noConversion"/>
  <conditionalFormatting sqref="S14:S15">
    <cfRule type="expression" dxfId="54" priority="808">
      <formula>$BA$14=1</formula>
    </cfRule>
  </conditionalFormatting>
  <conditionalFormatting sqref="S16:S17">
    <cfRule type="expression" dxfId="53" priority="809">
      <formula>$BA$16=1</formula>
    </cfRule>
  </conditionalFormatting>
  <conditionalFormatting sqref="S18:S19">
    <cfRule type="expression" dxfId="52" priority="810">
      <formula>$BA$18=1</formula>
    </cfRule>
  </conditionalFormatting>
  <conditionalFormatting sqref="S20:S21">
    <cfRule type="expression" dxfId="51" priority="811">
      <formula>$BA$20=1</formula>
    </cfRule>
  </conditionalFormatting>
  <conditionalFormatting sqref="S22:S23">
    <cfRule type="expression" dxfId="50" priority="812">
      <formula>$BA$22=1</formula>
    </cfRule>
  </conditionalFormatting>
  <conditionalFormatting sqref="Q32:Q33 L32:O33">
    <cfRule type="expression" dxfId="49" priority="813">
      <formula>$BA$32=1</formula>
    </cfRule>
  </conditionalFormatting>
  <conditionalFormatting sqref="Q34:Q35 L34:O35">
    <cfRule type="expression" dxfId="48" priority="814">
      <formula>$BA$34=1</formula>
    </cfRule>
  </conditionalFormatting>
  <conditionalFormatting sqref="Q36:Q37 L36:O37">
    <cfRule type="expression" dxfId="47" priority="815">
      <formula>$BA$36=1</formula>
    </cfRule>
  </conditionalFormatting>
  <conditionalFormatting sqref="Q38:Q39 L38:O39">
    <cfRule type="expression" dxfId="46" priority="816">
      <formula>$BA$38=1</formula>
    </cfRule>
  </conditionalFormatting>
  <conditionalFormatting sqref="Q40:Q41 L40:O41">
    <cfRule type="expression" dxfId="45" priority="817">
      <formula>$BA$40=1</formula>
    </cfRule>
  </conditionalFormatting>
  <conditionalFormatting sqref="Q42:Q43 L42:O43">
    <cfRule type="expression" dxfId="44" priority="818">
      <formula>$BA$42=1</formula>
    </cfRule>
  </conditionalFormatting>
  <conditionalFormatting sqref="S66:S67">
    <cfRule type="expression" dxfId="43" priority="825">
      <formula>$BA$66=1</formula>
    </cfRule>
  </conditionalFormatting>
  <conditionalFormatting sqref="S24:S25">
    <cfRule type="expression" dxfId="42" priority="826">
      <formula>$BA$24</formula>
    </cfRule>
  </conditionalFormatting>
  <conditionalFormatting sqref="S69">
    <cfRule type="expression" dxfId="41" priority="828">
      <formula>$BA$69=1</formula>
    </cfRule>
  </conditionalFormatting>
  <conditionalFormatting sqref="S71:S72">
    <cfRule type="expression" dxfId="40" priority="850">
      <formula>$BA$71=1</formula>
    </cfRule>
  </conditionalFormatting>
  <conditionalFormatting sqref="Q28:Q29 G29">
    <cfRule type="expression" dxfId="39" priority="32">
      <formula>$BA$28&gt;0</formula>
    </cfRule>
  </conditionalFormatting>
  <conditionalFormatting sqref="Q28:Q29">
    <cfRule type="expression" dxfId="38" priority="31">
      <formula>$BA$28&gt;0</formula>
    </cfRule>
  </conditionalFormatting>
  <conditionalFormatting sqref="Q30:Q31">
    <cfRule type="expression" dxfId="37" priority="28">
      <formula>$BA$30&gt;0</formula>
    </cfRule>
  </conditionalFormatting>
  <conditionalFormatting sqref="B14:B17">
    <cfRule type="expression" dxfId="36" priority="856">
      <formula>$AY$14&gt;0</formula>
    </cfRule>
  </conditionalFormatting>
  <conditionalFormatting sqref="D14:D15">
    <cfRule type="expression" dxfId="35" priority="857">
      <formula>$AZ$14&gt;0</formula>
    </cfRule>
  </conditionalFormatting>
  <conditionalFormatting sqref="D16:D17">
    <cfRule type="expression" dxfId="34" priority="858">
      <formula>$AZ$16&gt;0</formula>
    </cfRule>
  </conditionalFormatting>
  <conditionalFormatting sqref="B24:B25">
    <cfRule type="expression" dxfId="33" priority="865">
      <formula>$AY$24&gt;0</formula>
    </cfRule>
  </conditionalFormatting>
  <conditionalFormatting sqref="B18:B19">
    <cfRule type="expression" dxfId="32" priority="866">
      <formula>$AY$18&gt;0</formula>
    </cfRule>
  </conditionalFormatting>
  <conditionalFormatting sqref="B20:B21">
    <cfRule type="expression" dxfId="31" priority="867">
      <formula>$AY$20&gt;0</formula>
    </cfRule>
  </conditionalFormatting>
  <conditionalFormatting sqref="B22:B23">
    <cfRule type="expression" dxfId="30" priority="868">
      <formula>$AY$22&gt;0</formula>
    </cfRule>
  </conditionalFormatting>
  <conditionalFormatting sqref="B28:B29">
    <cfRule type="expression" dxfId="29" priority="869">
      <formula>$AY$28&gt;0</formula>
    </cfRule>
  </conditionalFormatting>
  <conditionalFormatting sqref="B30:B31">
    <cfRule type="expression" dxfId="28" priority="870">
      <formula>$AY$30&gt;0</formula>
    </cfRule>
  </conditionalFormatting>
  <conditionalFormatting sqref="B32:B33">
    <cfRule type="expression" dxfId="27" priority="871">
      <formula>$AY$32&gt;0</formula>
    </cfRule>
  </conditionalFormatting>
  <conditionalFormatting sqref="B34:B35">
    <cfRule type="expression" dxfId="26" priority="872">
      <formula>$AY$34&gt;0</formula>
    </cfRule>
  </conditionalFormatting>
  <conditionalFormatting sqref="B36:B37">
    <cfRule type="expression" dxfId="25" priority="873">
      <formula>$AY$36&gt;0</formula>
    </cfRule>
  </conditionalFormatting>
  <conditionalFormatting sqref="B38:B39">
    <cfRule type="expression" dxfId="24" priority="874">
      <formula>$AY$38&gt;0</formula>
    </cfRule>
  </conditionalFormatting>
  <conditionalFormatting sqref="B40:B41">
    <cfRule type="expression" dxfId="23" priority="875">
      <formula>$AY$40&gt;0</formula>
    </cfRule>
  </conditionalFormatting>
  <conditionalFormatting sqref="B42:B43">
    <cfRule type="expression" dxfId="22" priority="876">
      <formula>$AY$42&gt;0</formula>
    </cfRule>
  </conditionalFormatting>
  <conditionalFormatting sqref="B44:B45">
    <cfRule type="expression" dxfId="21" priority="877">
      <formula>$AY$44&gt;0</formula>
    </cfRule>
  </conditionalFormatting>
  <conditionalFormatting sqref="B46:B47">
    <cfRule type="expression" dxfId="20" priority="878">
      <formula>$AY$46&gt;0</formula>
    </cfRule>
  </conditionalFormatting>
  <conditionalFormatting sqref="B50:B51">
    <cfRule type="expression" dxfId="19" priority="879">
      <formula>$AY$50&gt;0</formula>
    </cfRule>
  </conditionalFormatting>
  <conditionalFormatting sqref="B52:B53">
    <cfRule type="expression" dxfId="18" priority="880">
      <formula>$AY$52</formula>
    </cfRule>
  </conditionalFormatting>
  <conditionalFormatting sqref="B58:B59">
    <cfRule type="expression" dxfId="17" priority="881">
      <formula>$AY$58&gt;0</formula>
    </cfRule>
  </conditionalFormatting>
  <conditionalFormatting sqref="B60:B61">
    <cfRule type="expression" dxfId="16" priority="882">
      <formula>$AY$60&gt;0</formula>
    </cfRule>
  </conditionalFormatting>
  <conditionalFormatting sqref="E18">
    <cfRule type="expression" dxfId="15" priority="883">
      <formula>$BA$18&gt;0</formula>
    </cfRule>
  </conditionalFormatting>
  <conditionalFormatting sqref="E20:G21">
    <cfRule type="expression" dxfId="14" priority="884">
      <formula>$BA$20&gt;0</formula>
    </cfRule>
  </conditionalFormatting>
  <conditionalFormatting sqref="A66">
    <cfRule type="expression" dxfId="13" priority="885">
      <formula>$BA$66&gt;0</formula>
    </cfRule>
  </conditionalFormatting>
  <conditionalFormatting sqref="E40">
    <cfRule type="expression" dxfId="12" priority="886">
      <formula>$BA$40&gt;0</formula>
    </cfRule>
  </conditionalFormatting>
  <conditionalFormatting sqref="B48:B49">
    <cfRule type="expression" dxfId="11" priority="888">
      <formula>$BA$48&gt;0</formula>
    </cfRule>
  </conditionalFormatting>
  <conditionalFormatting sqref="B54:B55">
    <cfRule type="expression" dxfId="10" priority="889">
      <formula>$BA$54&gt;0</formula>
    </cfRule>
  </conditionalFormatting>
  <conditionalFormatting sqref="B56:B57">
    <cfRule type="expression" dxfId="9" priority="890">
      <formula>$BA$56&gt;0</formula>
    </cfRule>
  </conditionalFormatting>
  <conditionalFormatting sqref="L44:S45">
    <cfRule type="expression" dxfId="8" priority="9">
      <formula>$BA$44=1</formula>
    </cfRule>
  </conditionalFormatting>
  <conditionalFormatting sqref="L46:S47">
    <cfRule type="expression" dxfId="7" priority="8">
      <formula>$BA$46=1</formula>
    </cfRule>
  </conditionalFormatting>
  <conditionalFormatting sqref="L48:S49">
    <cfRule type="expression" dxfId="6" priority="7">
      <formula>$BA$48&gt;0</formula>
    </cfRule>
  </conditionalFormatting>
  <conditionalFormatting sqref="L50:S51">
    <cfRule type="expression" dxfId="5" priority="6">
      <formula>$BA$50=1</formula>
    </cfRule>
  </conditionalFormatting>
  <conditionalFormatting sqref="L52:S53">
    <cfRule type="expression" dxfId="4" priority="5">
      <formula>$BA$52=1</formula>
    </cfRule>
  </conditionalFormatting>
  <conditionalFormatting sqref="L54:S55">
    <cfRule type="expression" dxfId="3" priority="4">
      <formula>$BA$54&gt;0</formula>
    </cfRule>
  </conditionalFormatting>
  <conditionalFormatting sqref="L56:S57">
    <cfRule type="expression" dxfId="2" priority="3">
      <formula>$BA$56&gt;0</formula>
    </cfRule>
  </conditionalFormatting>
  <conditionalFormatting sqref="L58:S59">
    <cfRule type="expression" dxfId="1" priority="2">
      <formula>$BA$58=1</formula>
    </cfRule>
  </conditionalFormatting>
  <conditionalFormatting sqref="L60:S61">
    <cfRule type="expression" dxfId="0" priority="1">
      <formula>$BA$60=1</formula>
    </cfRule>
  </conditionalFormatting>
  <dataValidations count="4">
    <dataValidation type="list" promptTitle="擇一選擇" sqref="E18:G19">
      <formula1>$AQ$18:$AT$18</formula1>
    </dataValidation>
    <dataValidation type="list" allowBlank="1" sqref="E20:G21">
      <formula1>$AQ$18:$AT$18</formula1>
    </dataValidation>
    <dataValidation type="list" allowBlank="1" showInputMessage="1" showErrorMessage="1" sqref="E40">
      <formula1>$AQ$40:$AS$40</formula1>
    </dataValidation>
    <dataValidation type="list" allowBlank="1" showInputMessage="1" showErrorMessage="1" sqref="A66">
      <formula1>$AQ$66:$AT$66</formula1>
    </dataValidation>
  </dataValidations>
  <printOptions horizontalCentered="1"/>
  <pageMargins left="0.19685039370078741" right="0.19685039370078741" top="0.39370078740157483" bottom="0.19685039370078741" header="0.39370078740157483" footer="0.19685039370078741"/>
  <pageSetup paperSize="8" scale="71" orientation="portrait" r:id="rId1"/>
  <headerFooter>
    <oddFooter>&amp;C&amp;"標楷體,標準"第 &amp;P 頁，共 &amp;N 頁</oddFooter>
  </headerFooter>
  <rowBreaks count="1" manualBreakCount="1">
    <brk id="39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附表4-1一般房屋建築計畫成本概算表</vt:lpstr>
      <vt:lpstr>'附表4-1一般房屋建築計畫成本概算表'!Print_Area</vt:lpstr>
      <vt:lpstr>'附表4-1一般房屋建築計畫成本概算表'!Print_Titles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賴冠岑</dc:creator>
  <cp:lastModifiedBy>賴冠岑</cp:lastModifiedBy>
  <cp:lastPrinted>2023-02-14T03:24:43Z</cp:lastPrinted>
  <dcterms:created xsi:type="dcterms:W3CDTF">2023-01-31T08:54:23Z</dcterms:created>
  <dcterms:modified xsi:type="dcterms:W3CDTF">2023-05-29T08:27:31Z</dcterms:modified>
</cp:coreProperties>
</file>