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20" windowWidth="19200" windowHeight="12840" activeTab="0"/>
  </bookViews>
  <sheets>
    <sheet name="第3季" sheetId="1" r:id="rId1"/>
    <sheet name="範例" sheetId="2" r:id="rId2"/>
    <sheet name="補助對象名稱" sheetId="3" r:id="rId3"/>
  </sheets>
  <definedNames>
    <definedName name="_xlnm.Print_Titles" localSheetId="0">'第3季'!$1:$9</definedName>
  </definedNames>
  <calcPr fullCalcOnLoad="1"/>
</workbook>
</file>

<file path=xl/sharedStrings.xml><?xml version="1.0" encoding="utf-8"?>
<sst xmlns="http://schemas.openxmlformats.org/spreadsheetml/2006/main" count="339" uniqueCount="172">
  <si>
    <t>單位：元</t>
  </si>
  <si>
    <t>工作計畫科目名稱</t>
  </si>
  <si>
    <t>核准日期</t>
  </si>
  <si>
    <t>審計機關</t>
  </si>
  <si>
    <t>合  計</t>
  </si>
  <si>
    <t>中央各部會對國內團體捐助情形季報表</t>
  </si>
  <si>
    <t>文號</t>
  </si>
  <si>
    <t>補助計畫案總經費及分攤情形</t>
  </si>
  <si>
    <t>撥款情形</t>
  </si>
  <si>
    <t>團體自付金額</t>
  </si>
  <si>
    <r>
      <t>上季原計畫名稱</t>
    </r>
    <r>
      <rPr>
        <sz val="12"/>
        <rFont val="Times New Roman"/>
        <family val="1"/>
      </rPr>
      <t>(</t>
    </r>
    <r>
      <rPr>
        <sz val="12"/>
        <rFont val="標楷體"/>
        <family val="4"/>
      </rPr>
      <t>名稱有更改時才需輸入</t>
    </r>
    <r>
      <rPr>
        <sz val="12"/>
        <rFont val="Times New Roman"/>
        <family val="1"/>
      </rPr>
      <t>)</t>
    </r>
  </si>
  <si>
    <t>他機關補助金額</t>
  </si>
  <si>
    <t>是否應編製會計報告或收支清單</t>
  </si>
  <si>
    <t>原始憑證送審計機關</t>
  </si>
  <si>
    <t>財團法人臺灣營建研究院</t>
  </si>
  <si>
    <r>
      <t>GBA</t>
    </r>
    <r>
      <rPr>
        <sz val="12"/>
        <rFont val="新細明體"/>
        <family val="1"/>
      </rPr>
      <t>值</t>
    </r>
    <r>
      <rPr>
        <sz val="12"/>
        <rFont val="Times New Roman"/>
        <family val="1"/>
      </rPr>
      <t>(</t>
    </r>
    <r>
      <rPr>
        <sz val="12"/>
        <rFont val="新細明體"/>
        <family val="1"/>
      </rPr>
      <t>請勿更正本欄資料</t>
    </r>
    <r>
      <rPr>
        <sz val="12"/>
        <rFont val="Times New Roman"/>
        <family val="1"/>
      </rPr>
      <t>)</t>
    </r>
  </si>
  <si>
    <t>中華臺灣原住民生態環境保護協會</t>
  </si>
  <si>
    <t>中央各部會對國內團體捐助情形季報表</t>
  </si>
  <si>
    <t>機關名稱:經濟部(26000)</t>
  </si>
  <si>
    <t>預算數(僅列補助國內團體預算金額)</t>
  </si>
  <si>
    <t>補助事項或用途</t>
  </si>
  <si>
    <t>補助對象(團體全銜)</t>
  </si>
  <si>
    <t>分攤補助款機關名稱</t>
  </si>
  <si>
    <t>本機關補助金額</t>
  </si>
  <si>
    <t>本季</t>
  </si>
  <si>
    <t>截至本季累計撥款金額</t>
  </si>
  <si>
    <t>是</t>
  </si>
  <si>
    <t>否</t>
  </si>
  <si>
    <t>經濟部總計</t>
  </si>
  <si>
    <t>推動商業科技發展</t>
  </si>
  <si>
    <t>v</t>
  </si>
  <si>
    <t>協助服務業研究發展輔導計畫-業者創新研發計畫</t>
  </si>
  <si>
    <t>特一國際設計有限公司
龍浩設計顧問有限公司</t>
  </si>
  <si>
    <t>千華數位文化股份有限公司</t>
  </si>
  <si>
    <t>大亞能源服務股份有限公司</t>
  </si>
  <si>
    <t>中國人工智慧股份有限公司</t>
  </si>
  <si>
    <t>互若亞股份有限公司</t>
  </si>
  <si>
    <t>互動在綫股份有限公司</t>
  </si>
  <si>
    <t>元照出版有限公司</t>
  </si>
  <si>
    <t>天染織物有限公司</t>
  </si>
  <si>
    <t>科技專案</t>
  </si>
  <si>
    <t xml:space="preserve">  工研院科技專案計畫</t>
  </si>
  <si>
    <t>晶片系統關鍵技術發展四年計畫</t>
  </si>
  <si>
    <t>工研院晶片中心</t>
  </si>
  <si>
    <r>
      <t>78.7.26</t>
    </r>
    <r>
      <rPr>
        <sz val="10"/>
        <color indexed="8"/>
        <rFont val="標楷體"/>
        <family val="4"/>
      </rPr>
      <t>台審部壹字第</t>
    </r>
    <r>
      <rPr>
        <sz val="10"/>
        <color indexed="8"/>
        <rFont val="Times New Roman"/>
        <family val="1"/>
      </rPr>
      <t>003099</t>
    </r>
    <r>
      <rPr>
        <sz val="10"/>
        <color indexed="8"/>
        <rFont val="標楷體"/>
        <family val="4"/>
      </rPr>
      <t>號</t>
    </r>
  </si>
  <si>
    <t>奈米電子關鍵技術四年計畫</t>
  </si>
  <si>
    <t>工研院電光所</t>
  </si>
  <si>
    <t>軟性電子關鍵技術發展計畫</t>
  </si>
  <si>
    <t>影像顯示關鍵技術發展四年計畫</t>
  </si>
  <si>
    <t>工研院顯示中心</t>
  </si>
  <si>
    <t>數位行動生活關鍵技術發展計畫</t>
  </si>
  <si>
    <t>工研院資通所</t>
  </si>
  <si>
    <t xml:space="preserve">  法人科技專案計畫</t>
  </si>
  <si>
    <t xml:space="preserve">  業界參與科技專案計畫</t>
  </si>
  <si>
    <t xml:space="preserve">  科技管理專案計畫</t>
  </si>
  <si>
    <t>礦務行政與管理</t>
  </si>
  <si>
    <t>購置礦場救護器材</t>
  </si>
  <si>
    <t>台灣區石礦業同業公會</t>
  </si>
  <si>
    <t>ˇ</t>
  </si>
  <si>
    <t>85.4.15台審部壹字第851856號</t>
  </si>
  <si>
    <t>礦場救護訓練</t>
  </si>
  <si>
    <t>推動商業現代化</t>
  </si>
  <si>
    <t xml:space="preserve">  促進商業發展</t>
  </si>
  <si>
    <t>全球商業鏈整合及物流運籌e化</t>
  </si>
  <si>
    <t>中菲行航空貨運承攬股份有限公司</t>
  </si>
  <si>
    <t>v</t>
  </si>
  <si>
    <t>台灣空運股份有限公司</t>
  </si>
  <si>
    <t>新竹貨運股份有限公司</t>
  </si>
  <si>
    <t>震天航空股份有限公司</t>
  </si>
  <si>
    <t>均輝股份有限公司</t>
  </si>
  <si>
    <t>亞洲山岳聯盟2006年執委會年度會議</t>
  </si>
  <si>
    <t>中華民國健行登山會</t>
  </si>
  <si>
    <t>台北市體育處</t>
  </si>
  <si>
    <t>2006國際數位城市論壇</t>
  </si>
  <si>
    <t>資訊工業策進會</t>
  </si>
  <si>
    <t>台北市政府</t>
  </si>
  <si>
    <t>亞太五金產業國際論壇</t>
  </si>
  <si>
    <t>聯合報系</t>
  </si>
  <si>
    <t>第八屆國際腦血管外科會議</t>
  </si>
  <si>
    <t>台灣神經外科醫學會</t>
  </si>
  <si>
    <t>國科會,衛生署</t>
  </si>
  <si>
    <t>國際口腔植體專科醫師學會第24屆世界學術研討會</t>
  </si>
  <si>
    <t>台灣牙醫植體醫學會</t>
  </si>
  <si>
    <t>文建會</t>
  </si>
  <si>
    <t xml:space="preserve">  商業管理與輔導</t>
  </si>
  <si>
    <t>奈米技術商機探索暨產業聯誼研習活動</t>
  </si>
  <si>
    <t>中華民國台灣傳統產業協進會</t>
  </si>
  <si>
    <t>台灣電力公司.中小企業處.工業技術研究院</t>
  </si>
  <si>
    <t>促進產業經濟發展活動</t>
  </si>
  <si>
    <t>桃園縣產經發展協會</t>
  </si>
  <si>
    <t>台灣電力公司</t>
  </si>
  <si>
    <t>e化研習營-網網相連e起來活動</t>
  </si>
  <si>
    <t>台中縣霧峰國際青年商會</t>
  </si>
  <si>
    <t>促進中小企業商業活動研討會</t>
  </si>
  <si>
    <t>大漢溪文教基金會</t>
  </si>
  <si>
    <t>2006年宜蘭生活家工商大展</t>
  </si>
  <si>
    <t>宜蘭縣商業會</t>
  </si>
  <si>
    <t>宜蘭縣政府.中小企業發展基金管理委員會.中衛發展中心.中華郵政股份有限公司</t>
  </si>
  <si>
    <t>首屆澎湖國際化妝品.家庭用品展覽會暨兩岸優良家庭用品禮品展銷會</t>
  </si>
  <si>
    <t>澎湖縣工商發展投資策進會</t>
  </si>
  <si>
    <t>投資業務處.澎湖國家風景區管理局.澎湖縣政府</t>
  </si>
  <si>
    <t>"價值的加值與創造"研習會</t>
  </si>
  <si>
    <t>台南縣旅館商業同業公會</t>
  </si>
  <si>
    <t>永續e台灣-2006台南縣就業徵才博覽會</t>
  </si>
  <si>
    <t>中華經濟文化發展協會</t>
  </si>
  <si>
    <t>內政部.中華電信公司.營建署.國際貿易局.台灣省自來水公司.中小企業處.國科會.研考會.南科管理局.台南縣政府勞工局.財金資訊公司</t>
  </si>
  <si>
    <t>國際經濟合作與促進投資</t>
  </si>
  <si>
    <t xml:space="preserve">  促進投資</t>
  </si>
  <si>
    <t>編印「各縣市工商發展投資策進會公務聯繫手冊」</t>
  </si>
  <si>
    <t>台南縣工商發展投資策進會</t>
  </si>
  <si>
    <t>ˇ</t>
  </si>
  <si>
    <t>85.4.15台審部壹字第851856號</t>
  </si>
  <si>
    <t>台南縣投資招商簡介-日文版</t>
  </si>
  <si>
    <t>台南縣工商發展投資策進會</t>
  </si>
  <si>
    <r>
      <t>辦理「行銷雲林、飛躍台灣」－雲林縣新春團拜願景座談會暨招商說明會」</t>
    </r>
  </si>
  <si>
    <t>雲林縣工商發展投資策進會</t>
  </si>
  <si>
    <t>ˇ</t>
  </si>
  <si>
    <t>「深耕雲林、農工共榮」暨招商說明會</t>
  </si>
  <si>
    <r>
      <t>辦理「2006產業智策座談會」</t>
    </r>
  </si>
  <si>
    <t>台南市工商發展投資策進會</t>
  </si>
  <si>
    <t>95年度延攬海外科技人才差旅費補助</t>
  </si>
  <si>
    <t>環拓科技（股）公司</t>
  </si>
  <si>
    <t>依「經濟部協助延攬海外產業科技人才來臺服務作業要點施行規定」採定額補助</t>
  </si>
  <si>
    <t>延攬海外科技人才</t>
  </si>
  <si>
    <t>台灣積體電路製造（股）公司---6案</t>
  </si>
  <si>
    <t>三宏電工場（股）公司</t>
  </si>
  <si>
    <t>愛而發科技(股)公司</t>
  </si>
  <si>
    <t>國立臺北科技大學</t>
  </si>
  <si>
    <t>中華民國工程環境學會</t>
  </si>
  <si>
    <t>日月潭觀光產業促進會</t>
  </si>
  <si>
    <t>五峰鄉白蘭部落永續發展協會</t>
  </si>
  <si>
    <t>苗栗縣大湖歌舞發展協會</t>
  </si>
  <si>
    <t>苗栗縣梅園農業暨休閒事業發展協會</t>
  </si>
  <si>
    <t>國立臺灣大學嚴慶齡工業發展基金會合設工業研究中心</t>
  </si>
  <si>
    <t>特一國際設計有限公司
龍浩設計顧問有限公司</t>
  </si>
  <si>
    <t>受委託撥款機關(款項委託由地方政府轉發者始填列本欄)</t>
  </si>
  <si>
    <r>
      <t>民國</t>
    </r>
    <r>
      <rPr>
        <sz val="16"/>
        <rFont val="Times New Roman"/>
        <family val="1"/>
      </rPr>
      <t>97</t>
    </r>
    <r>
      <rPr>
        <sz val="16"/>
        <rFont val="標楷體"/>
        <family val="4"/>
      </rPr>
      <t>年度第</t>
    </r>
    <r>
      <rPr>
        <sz val="16"/>
        <rFont val="Times New Roman"/>
        <family val="1"/>
      </rPr>
      <t>1</t>
    </r>
    <r>
      <rPr>
        <sz val="16"/>
        <rFont val="標楷體"/>
        <family val="4"/>
      </rPr>
      <t>季</t>
    </r>
  </si>
  <si>
    <t>GBA值
(請勿更正
本欄資料)</t>
  </si>
  <si>
    <t>預算數
(僅列補助國內
團體預算金額)</t>
  </si>
  <si>
    <t>補助對象
(團體全銜)</t>
  </si>
  <si>
    <t>原始憑證送審計機關(P,Q,R行3選1)</t>
  </si>
  <si>
    <t>上季原計畫名稱(名稱有更改時才需輸入)</t>
  </si>
  <si>
    <t>本機關補
助金額</t>
  </si>
  <si>
    <t>他機關補
助金額</t>
  </si>
  <si>
    <t>團體自
付金額</t>
  </si>
  <si>
    <t>合計</t>
  </si>
  <si>
    <t>截至本季累
計撥款金額</t>
  </si>
  <si>
    <t>受委託撥款機關(款項委託由地方政府轉發者始填列本欄)</t>
  </si>
  <si>
    <t>符合審計機關審核團體</t>
  </si>
  <si>
    <t>私人領受公款補助辦法</t>
  </si>
  <si>
    <t>第6條規定(備註2)(打V)</t>
  </si>
  <si>
    <t>文號(選否時需填)</t>
  </si>
  <si>
    <t>機關名稱:公共工程委員會(03095)</t>
  </si>
  <si>
    <t>公共工程委員會總計</t>
  </si>
  <si>
    <t>一般行政</t>
  </si>
  <si>
    <t>公共工程企劃及法規業務</t>
  </si>
  <si>
    <t>高鐵沿線基地開挖安全評估及施工計畫審查研討會(印刷費)</t>
  </si>
  <si>
    <t>台灣省土木技師公會</t>
  </si>
  <si>
    <t>V</t>
  </si>
  <si>
    <t>景觀擋土牆之破壞模式及分析研討會(印刷費)</t>
  </si>
  <si>
    <t>連續壁、鋼構防蝕與營建管理研討會(印刷費)</t>
  </si>
  <si>
    <t>台灣省土木技師公會</t>
  </si>
  <si>
    <t>大細長比結構非線性分析與設計及相關鋼結構規範應用之介紹研討會</t>
  </si>
  <si>
    <t>PLAXIS實務研討會</t>
  </si>
  <si>
    <r>
      <t>民國</t>
    </r>
    <r>
      <rPr>
        <sz val="16"/>
        <rFont val="Times New Roman"/>
        <family val="1"/>
      </rPr>
      <t>99</t>
    </r>
    <r>
      <rPr>
        <sz val="16"/>
        <rFont val="標楷體"/>
        <family val="4"/>
      </rPr>
      <t>年度第</t>
    </r>
    <r>
      <rPr>
        <sz val="16"/>
        <rFont val="Times New Roman"/>
        <family val="1"/>
      </rPr>
      <t>3</t>
    </r>
    <r>
      <rPr>
        <sz val="16"/>
        <rFont val="標楷體"/>
        <family val="4"/>
      </rPr>
      <t>季</t>
    </r>
  </si>
  <si>
    <t>台灣中小工程技術顧問企業協會</t>
  </si>
  <si>
    <t>中國工程師學會</t>
  </si>
  <si>
    <t>中華民國仲裁協會</t>
  </si>
  <si>
    <t>順向坡穩定性評估與補強問題之探討研討會</t>
  </si>
  <si>
    <t>綠能產業技術工程上之應用研討會</t>
  </si>
  <si>
    <t>中國工程師學會暨各專門工程學會99年聯合年會及慶祝工程師節大會</t>
  </si>
  <si>
    <t>公共工程契約條款公平性之探討(99.8.13)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</si>
</sst>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00_ "/>
    <numFmt numFmtId="179" formatCode="0_ "/>
    <numFmt numFmtId="180" formatCode="_-* #,##0_-;\-* #,##0_-;_-* &quot;-&quot;??_-;_-@_-"/>
    <numFmt numFmtId="181" formatCode="#,##0_ ;[Red]\-#,##0\ "/>
  </numFmts>
  <fonts count="32">
    <font>
      <sz val="12"/>
      <name val="新細明體"/>
      <family val="1"/>
    </font>
    <font>
      <u val="single"/>
      <sz val="12"/>
      <color indexed="36"/>
      <name val="新細明體"/>
      <family val="1"/>
    </font>
    <font>
      <u val="single"/>
      <sz val="12"/>
      <color indexed="12"/>
      <name val="新細明體"/>
      <family val="1"/>
    </font>
    <font>
      <sz val="9"/>
      <name val="新細明體"/>
      <family val="1"/>
    </font>
    <font>
      <sz val="20"/>
      <name val="標楷體"/>
      <family val="4"/>
    </font>
    <font>
      <sz val="16"/>
      <name val="標楷體"/>
      <family val="4"/>
    </font>
    <font>
      <sz val="12"/>
      <name val="標楷體"/>
      <family val="4"/>
    </font>
    <font>
      <sz val="12"/>
      <name val="Times New Roman"/>
      <family val="1"/>
    </font>
    <font>
      <sz val="12"/>
      <color indexed="12"/>
      <name val="標楷體"/>
      <family val="4"/>
    </font>
    <font>
      <sz val="16"/>
      <name val="Times New Roman"/>
      <family val="1"/>
    </font>
    <font>
      <sz val="12"/>
      <name val="細明體"/>
      <family val="3"/>
    </font>
    <font>
      <sz val="12"/>
      <color indexed="10"/>
      <name val="細明體"/>
      <family val="3"/>
    </font>
    <font>
      <sz val="12"/>
      <color indexed="10"/>
      <name val="標楷體"/>
      <family val="4"/>
    </font>
    <font>
      <sz val="12"/>
      <color indexed="8"/>
      <name val="標楷體"/>
      <family val="4"/>
    </font>
    <font>
      <sz val="12"/>
      <color indexed="8"/>
      <name val="新細明體"/>
      <family val="1"/>
    </font>
    <font>
      <sz val="12"/>
      <color indexed="12"/>
      <name val="細明體"/>
      <family val="3"/>
    </font>
    <font>
      <sz val="12"/>
      <color indexed="12"/>
      <name val="新細明體"/>
      <family val="1"/>
    </font>
    <font>
      <sz val="10"/>
      <name val="新細明體"/>
      <family val="1"/>
    </font>
    <font>
      <sz val="10"/>
      <color indexed="8"/>
      <name val="標楷體"/>
      <family val="4"/>
    </font>
    <font>
      <sz val="12"/>
      <name val="華康楷書體W5"/>
      <family val="3"/>
    </font>
    <font>
      <sz val="9"/>
      <name val="細明體"/>
      <family val="3"/>
    </font>
    <font>
      <sz val="10"/>
      <name val="標楷體"/>
      <family val="4"/>
    </font>
    <font>
      <sz val="10"/>
      <color indexed="8"/>
      <name val="Times New Roman"/>
      <family val="1"/>
    </font>
    <font>
      <sz val="9"/>
      <name val="標楷體"/>
      <family val="4"/>
    </font>
    <font>
      <sz val="10"/>
      <name val="Times New Roman"/>
      <family val="1"/>
    </font>
    <font>
      <sz val="12"/>
      <color indexed="10"/>
      <name val="新細明體"/>
      <family val="1"/>
    </font>
    <font>
      <sz val="14"/>
      <color indexed="10"/>
      <name val="細明體"/>
      <family val="3"/>
    </font>
    <font>
      <sz val="14"/>
      <name val="細明體"/>
      <family val="3"/>
    </font>
    <font>
      <sz val="14"/>
      <color indexed="17"/>
      <name val="細明體"/>
      <family val="3"/>
    </font>
    <font>
      <sz val="12"/>
      <color indexed="8"/>
      <name val="細明體"/>
      <family val="3"/>
    </font>
    <font>
      <sz val="10"/>
      <name val="細明體"/>
      <family val="3"/>
    </font>
    <font>
      <sz val="14"/>
      <name val="標楷體"/>
      <family val="4"/>
    </font>
  </fonts>
  <fills count="2">
    <fill>
      <patternFill/>
    </fill>
    <fill>
      <patternFill patternType="gray125"/>
    </fill>
  </fills>
  <borders count="22">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06">
    <xf numFmtId="0" fontId="0" fillId="0" borderId="0" xfId="0" applyAlignment="1">
      <alignment vertical="center"/>
    </xf>
    <xf numFmtId="0" fontId="0" fillId="0" borderId="0" xfId="15">
      <alignment/>
      <protection/>
    </xf>
    <xf numFmtId="0" fontId="6" fillId="0" borderId="0" xfId="15" applyFont="1">
      <alignment/>
      <protection/>
    </xf>
    <xf numFmtId="0" fontId="0" fillId="0" borderId="1" xfId="15" applyBorder="1">
      <alignment/>
      <protection/>
    </xf>
    <xf numFmtId="0" fontId="6" fillId="0" borderId="1" xfId="15" applyFont="1" applyBorder="1" applyAlignment="1">
      <alignment horizontal="center"/>
      <protection/>
    </xf>
    <xf numFmtId="0" fontId="0" fillId="0" borderId="2" xfId="15" applyBorder="1">
      <alignment/>
      <protection/>
    </xf>
    <xf numFmtId="0" fontId="6" fillId="0" borderId="3" xfId="15" applyFont="1" applyBorder="1" applyAlignment="1">
      <alignment horizontal="center"/>
      <protection/>
    </xf>
    <xf numFmtId="0" fontId="6" fillId="0" borderId="4" xfId="15" applyFont="1" applyBorder="1" applyAlignment="1">
      <alignment horizontal="center"/>
      <protection/>
    </xf>
    <xf numFmtId="0" fontId="0" fillId="0" borderId="5" xfId="15" applyBorder="1">
      <alignment/>
      <protection/>
    </xf>
    <xf numFmtId="0" fontId="6" fillId="0" borderId="5" xfId="15" applyFont="1" applyBorder="1" applyAlignment="1">
      <alignment horizontal="center"/>
      <protection/>
    </xf>
    <xf numFmtId="0" fontId="6" fillId="0" borderId="6" xfId="0" applyFont="1" applyBorder="1" applyAlignment="1">
      <alignment wrapText="1"/>
    </xf>
    <xf numFmtId="0" fontId="6" fillId="0" borderId="6" xfId="0" applyFont="1" applyBorder="1" applyAlignment="1">
      <alignment vertical="center" wrapText="1"/>
    </xf>
    <xf numFmtId="0" fontId="6" fillId="0" borderId="6" xfId="0" applyFont="1" applyBorder="1" applyAlignment="1">
      <alignment vertical="center"/>
    </xf>
    <xf numFmtId="177" fontId="6" fillId="0" borderId="7" xfId="15" applyNumberFormat="1" applyFont="1" applyBorder="1">
      <alignment/>
      <protection/>
    </xf>
    <xf numFmtId="177" fontId="6" fillId="0" borderId="7" xfId="15" applyNumberFormat="1" applyFont="1" applyBorder="1" applyAlignment="1">
      <alignment horizontal="right" vertical="center" wrapText="1"/>
      <protection/>
    </xf>
    <xf numFmtId="0" fontId="0" fillId="0" borderId="0" xfId="15" applyFont="1">
      <alignment/>
      <protection/>
    </xf>
    <xf numFmtId="0" fontId="0" fillId="0" borderId="4" xfId="15" applyBorder="1">
      <alignment/>
      <protection/>
    </xf>
    <xf numFmtId="177" fontId="0" fillId="0" borderId="7" xfId="15" applyNumberFormat="1" applyBorder="1">
      <alignment/>
      <protection/>
    </xf>
    <xf numFmtId="0" fontId="6" fillId="0" borderId="0" xfId="15" applyFont="1" applyBorder="1">
      <alignment/>
      <protection/>
    </xf>
    <xf numFmtId="0" fontId="4" fillId="0" borderId="0" xfId="15" applyFont="1" applyBorder="1" applyAlignment="1">
      <alignment horizontal="center"/>
      <protection/>
    </xf>
    <xf numFmtId="0" fontId="5" fillId="0" borderId="0" xfId="15" applyFont="1" applyBorder="1" applyAlignment="1">
      <alignment horizontal="center"/>
      <protection/>
    </xf>
    <xf numFmtId="0" fontId="11" fillId="0" borderId="7" xfId="15" applyFont="1" applyBorder="1" applyAlignment="1">
      <alignment horizontal="left" vertical="center" wrapText="1"/>
      <protection/>
    </xf>
    <xf numFmtId="0" fontId="0" fillId="0" borderId="7" xfId="15" applyBorder="1">
      <alignment/>
      <protection/>
    </xf>
    <xf numFmtId="0" fontId="10" fillId="0" borderId="7" xfId="0" applyFont="1" applyBorder="1" applyAlignment="1">
      <alignment vertical="center"/>
    </xf>
    <xf numFmtId="0" fontId="6" fillId="0" borderId="7" xfId="15" applyFont="1" applyBorder="1">
      <alignment/>
      <protection/>
    </xf>
    <xf numFmtId="0" fontId="10" fillId="0" borderId="7" xfId="15" applyFont="1" applyBorder="1">
      <alignment/>
      <protection/>
    </xf>
    <xf numFmtId="0" fontId="8" fillId="0" borderId="0" xfId="15" applyFont="1">
      <alignment/>
      <protection/>
    </xf>
    <xf numFmtId="0" fontId="12" fillId="0" borderId="0" xfId="15" applyFont="1" applyBorder="1">
      <alignment/>
      <protection/>
    </xf>
    <xf numFmtId="0" fontId="15" fillId="0" borderId="7" xfId="15" applyFont="1" applyBorder="1" applyAlignment="1">
      <alignment horizontal="left" vertical="center" wrapText="1"/>
      <protection/>
    </xf>
    <xf numFmtId="0" fontId="16" fillId="0" borderId="7" xfId="15" applyFont="1" applyBorder="1" applyAlignment="1">
      <alignment horizontal="right" vertical="center" wrapText="1"/>
      <protection/>
    </xf>
    <xf numFmtId="0" fontId="8" fillId="0" borderId="7" xfId="15" applyFont="1" applyBorder="1" applyAlignment="1">
      <alignment horizontal="center"/>
      <protection/>
    </xf>
    <xf numFmtId="0" fontId="16" fillId="0" borderId="7" xfId="15" applyFont="1" applyBorder="1">
      <alignment/>
      <protection/>
    </xf>
    <xf numFmtId="0" fontId="8" fillId="0" borderId="7" xfId="15" applyFont="1" applyBorder="1" applyAlignment="1">
      <alignment horizontal="left"/>
      <protection/>
    </xf>
    <xf numFmtId="176" fontId="15" fillId="0" borderId="7" xfId="15" applyNumberFormat="1" applyFont="1" applyBorder="1" applyAlignment="1">
      <alignment horizontal="right" vertical="center" wrapText="1"/>
      <protection/>
    </xf>
    <xf numFmtId="176" fontId="10" fillId="0" borderId="7" xfId="0" applyNumberFormat="1" applyFont="1" applyBorder="1" applyAlignment="1">
      <alignment vertical="center"/>
    </xf>
    <xf numFmtId="176" fontId="10" fillId="0" borderId="7" xfId="15" applyNumberFormat="1" applyFont="1" applyBorder="1">
      <alignment/>
      <protection/>
    </xf>
    <xf numFmtId="3" fontId="6" fillId="0" borderId="7" xfId="15" applyNumberFormat="1" applyFont="1" applyBorder="1" applyAlignment="1">
      <alignment vertical="center"/>
      <protection/>
    </xf>
    <xf numFmtId="0" fontId="13" fillId="0" borderId="7" xfId="0" applyNumberFormat="1" applyFont="1" applyFill="1" applyBorder="1" applyAlignment="1" applyProtection="1">
      <alignment horizontal="distributed" vertical="center" wrapText="1"/>
      <protection/>
    </xf>
    <xf numFmtId="177" fontId="18" fillId="0" borderId="7" xfId="0" applyNumberFormat="1" applyFont="1" applyFill="1" applyBorder="1" applyAlignment="1" applyProtection="1">
      <alignment horizontal="center" vertical="center" wrapText="1"/>
      <protection locked="0"/>
    </xf>
    <xf numFmtId="177" fontId="13" fillId="0" borderId="7"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left" vertical="top" wrapText="1"/>
      <protection/>
    </xf>
    <xf numFmtId="0" fontId="18" fillId="0" borderId="1" xfId="0" applyFont="1" applyFill="1" applyBorder="1" applyAlignment="1">
      <alignment horizontal="left" vertical="top" wrapText="1"/>
    </xf>
    <xf numFmtId="0" fontId="18" fillId="0" borderId="7" xfId="0" applyFont="1" applyFill="1" applyBorder="1" applyAlignment="1">
      <alignment horizontal="left" vertical="top" wrapText="1"/>
    </xf>
    <xf numFmtId="177" fontId="13" fillId="0" borderId="7" xfId="0" applyNumberFormat="1" applyFont="1" applyFill="1" applyBorder="1" applyAlignment="1">
      <alignment horizontal="right" vertical="center" wrapText="1"/>
    </xf>
    <xf numFmtId="0" fontId="13" fillId="0" borderId="3" xfId="0" applyFont="1" applyFill="1" applyBorder="1" applyAlignment="1">
      <alignment horizontal="left" vertical="top" wrapText="1"/>
    </xf>
    <xf numFmtId="177" fontId="18" fillId="0" borderId="7" xfId="0" applyNumberFormat="1" applyFont="1" applyFill="1" applyBorder="1" applyAlignment="1">
      <alignment horizontal="left" vertical="top" wrapText="1"/>
    </xf>
    <xf numFmtId="177" fontId="21" fillId="0" borderId="7" xfId="15" applyNumberFormat="1" applyFont="1" applyBorder="1" applyAlignment="1">
      <alignment horizontal="right" vertical="center"/>
      <protection/>
    </xf>
    <xf numFmtId="177" fontId="18" fillId="0" borderId="7" xfId="0" applyNumberFormat="1" applyFont="1" applyFill="1" applyBorder="1" applyAlignment="1">
      <alignment horizontal="right" vertical="center" wrapText="1"/>
    </xf>
    <xf numFmtId="180" fontId="21" fillId="0" borderId="7" xfId="21" applyNumberFormat="1" applyFont="1" applyBorder="1" applyAlignment="1">
      <alignment/>
    </xf>
    <xf numFmtId="0" fontId="21" fillId="0" borderId="5" xfId="0" applyFont="1" applyBorder="1" applyAlignment="1">
      <alignment vertical="center" wrapText="1"/>
    </xf>
    <xf numFmtId="177" fontId="18" fillId="0" borderId="6" xfId="0" applyNumberFormat="1"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left" vertical="top" wrapText="1"/>
      <protection locked="0"/>
    </xf>
    <xf numFmtId="177" fontId="17" fillId="0" borderId="8" xfId="15" applyNumberFormat="1" applyFont="1" applyBorder="1" applyAlignment="1">
      <alignment horizontal="center" vertical="center" wrapText="1"/>
      <protection/>
    </xf>
    <xf numFmtId="0" fontId="17" fillId="0" borderId="0" xfId="15" applyFont="1">
      <alignment/>
      <protection/>
    </xf>
    <xf numFmtId="0" fontId="21" fillId="0" borderId="7" xfId="0" applyFont="1" applyBorder="1" applyAlignment="1">
      <alignment horizontal="left" wrapText="1" indent="1"/>
    </xf>
    <xf numFmtId="181" fontId="21" fillId="0" borderId="7" xfId="0" applyNumberFormat="1" applyFont="1" applyBorder="1" applyAlignment="1">
      <alignment horizontal="right" wrapText="1"/>
    </xf>
    <xf numFmtId="0" fontId="21" fillId="0" borderId="7" xfId="0" applyFont="1" applyBorder="1" applyAlignment="1">
      <alignment horizontal="left" wrapText="1"/>
    </xf>
    <xf numFmtId="0" fontId="21" fillId="0" borderId="6" xfId="0" applyNumberFormat="1" applyFont="1" applyBorder="1" applyAlignment="1">
      <alignment vertical="center" wrapText="1"/>
    </xf>
    <xf numFmtId="3" fontId="6" fillId="0" borderId="7" xfId="15" applyNumberFormat="1" applyFont="1" applyBorder="1">
      <alignment/>
      <protection/>
    </xf>
    <xf numFmtId="0" fontId="18" fillId="0" borderId="7" xfId="0" applyNumberFormat="1" applyFont="1" applyFill="1" applyBorder="1" applyAlignment="1">
      <alignment horizontal="left" vertical="top" wrapText="1"/>
    </xf>
    <xf numFmtId="0" fontId="13" fillId="0" borderId="7" xfId="0" applyNumberFormat="1" applyFont="1" applyFill="1" applyBorder="1" applyAlignment="1">
      <alignment horizontal="center" vertical="center" wrapText="1"/>
    </xf>
    <xf numFmtId="0" fontId="6" fillId="0" borderId="7" xfId="0" applyNumberFormat="1" applyFont="1" applyFill="1" applyBorder="1" applyAlignment="1" applyProtection="1">
      <alignment horizontal="left" vertical="top" wrapText="1"/>
      <protection locked="0"/>
    </xf>
    <xf numFmtId="0" fontId="18" fillId="0" borderId="7" xfId="20" applyFont="1" applyFill="1" applyBorder="1" applyAlignment="1">
      <alignment horizontal="left" vertical="top" wrapText="1"/>
      <protection/>
    </xf>
    <xf numFmtId="0" fontId="21" fillId="0" borderId="7" xfId="0" applyNumberFormat="1" applyFont="1" applyBorder="1" applyAlignment="1">
      <alignment vertical="center" wrapText="1"/>
    </xf>
    <xf numFmtId="177" fontId="17" fillId="0" borderId="9" xfId="15" applyNumberFormat="1" applyFont="1" applyBorder="1" applyAlignment="1">
      <alignment horizontal="center" vertical="center" wrapText="1"/>
      <protection/>
    </xf>
    <xf numFmtId="0" fontId="21" fillId="0" borderId="7" xfId="15" applyFont="1" applyBorder="1">
      <alignment/>
      <protection/>
    </xf>
    <xf numFmtId="181" fontId="21" fillId="0" borderId="7" xfId="15" applyNumberFormat="1" applyFont="1" applyBorder="1" applyAlignment="1">
      <alignment horizontal="right"/>
      <protection/>
    </xf>
    <xf numFmtId="0" fontId="17" fillId="0" borderId="7" xfId="15" applyFont="1" applyBorder="1">
      <alignment/>
      <protection/>
    </xf>
    <xf numFmtId="177" fontId="6" fillId="0" borderId="7" xfId="0" applyNumberFormat="1" applyFont="1" applyFill="1" applyBorder="1" applyAlignment="1" applyProtection="1">
      <alignment horizontal="center" vertical="center" wrapText="1"/>
      <protection locked="0"/>
    </xf>
    <xf numFmtId="177" fontId="6" fillId="0" borderId="6" xfId="0" applyNumberFormat="1" applyFont="1" applyFill="1" applyBorder="1" applyAlignment="1" applyProtection="1">
      <alignment horizontal="center" vertical="center" wrapText="1"/>
      <protection locked="0"/>
    </xf>
    <xf numFmtId="0" fontId="17" fillId="0" borderId="9" xfId="15" applyFont="1" applyBorder="1">
      <alignment/>
      <protection/>
    </xf>
    <xf numFmtId="0" fontId="18" fillId="0" borderId="7" xfId="19" applyFont="1" applyFill="1" applyBorder="1" applyAlignment="1">
      <alignment horizontal="left" vertical="top" wrapText="1"/>
      <protection/>
    </xf>
    <xf numFmtId="0" fontId="21" fillId="0" borderId="7" xfId="0" applyFont="1" applyFill="1" applyBorder="1" applyAlignment="1">
      <alignment horizontal="left" vertical="top" wrapText="1"/>
    </xf>
    <xf numFmtId="0" fontId="21" fillId="0" borderId="7" xfId="0" applyNumberFormat="1" applyFont="1" applyFill="1" applyBorder="1" applyAlignment="1" applyProtection="1">
      <alignment horizontal="left" vertical="top" wrapText="1"/>
      <protection/>
    </xf>
    <xf numFmtId="177" fontId="18" fillId="0" borderId="6" xfId="0" applyNumberFormat="1" applyFont="1" applyFill="1" applyBorder="1" applyAlignment="1">
      <alignment horizontal="right" vertical="center" wrapText="1"/>
    </xf>
    <xf numFmtId="0" fontId="13" fillId="0" borderId="7" xfId="20" applyFont="1" applyFill="1" applyBorder="1" applyAlignment="1">
      <alignment horizontal="left" vertical="top" wrapText="1"/>
      <protection/>
    </xf>
    <xf numFmtId="0" fontId="13" fillId="0" borderId="7" xfId="0" applyNumberFormat="1" applyFont="1" applyFill="1" applyBorder="1" applyAlignment="1" applyProtection="1">
      <alignment horizontal="left" vertical="top" wrapText="1"/>
      <protection locked="0"/>
    </xf>
    <xf numFmtId="177" fontId="13" fillId="0" borderId="7" xfId="0" applyNumberFormat="1" applyFont="1" applyFill="1" applyBorder="1" applyAlignment="1" applyProtection="1">
      <alignment horizontal="left" vertical="top" wrapText="1"/>
      <protection locked="0"/>
    </xf>
    <xf numFmtId="0" fontId="18" fillId="0" borderId="7" xfId="18" applyFont="1" applyFill="1" applyBorder="1" applyAlignment="1">
      <alignment horizontal="left" vertical="top" wrapText="1"/>
      <protection/>
    </xf>
    <xf numFmtId="0" fontId="13" fillId="0" borderId="7" xfId="18" applyFont="1" applyFill="1" applyBorder="1" applyAlignment="1">
      <alignment horizontal="left" vertical="top" wrapText="1"/>
      <protection/>
    </xf>
    <xf numFmtId="0" fontId="18" fillId="0" borderId="5" xfId="18" applyFont="1" applyFill="1" applyBorder="1" applyAlignment="1">
      <alignment horizontal="left" vertical="top" wrapText="1"/>
      <protection/>
    </xf>
    <xf numFmtId="0" fontId="18" fillId="0" borderId="7" xfId="17" applyFont="1" applyFill="1" applyBorder="1" applyAlignment="1">
      <alignment horizontal="left" vertical="top" wrapText="1"/>
      <protection/>
    </xf>
    <xf numFmtId="0" fontId="13" fillId="0" borderId="7" xfId="17" applyFont="1" applyFill="1" applyBorder="1" applyAlignment="1">
      <alignment horizontal="left" vertical="top" wrapText="1"/>
      <protection/>
    </xf>
    <xf numFmtId="49" fontId="21" fillId="0" borderId="5" xfId="0" applyNumberFormat="1" applyFont="1" applyFill="1" applyBorder="1" applyAlignment="1" applyProtection="1">
      <alignment horizontal="left" vertical="top" wrapText="1"/>
      <protection locked="0"/>
    </xf>
    <xf numFmtId="177" fontId="18" fillId="0" borderId="5" xfId="0" applyNumberFormat="1" applyFont="1" applyFill="1" applyBorder="1" applyAlignment="1">
      <alignment horizontal="right" vertical="center" wrapText="1"/>
    </xf>
    <xf numFmtId="177" fontId="21" fillId="0" borderId="3" xfId="0" applyNumberFormat="1" applyFont="1" applyBorder="1" applyAlignment="1">
      <alignment horizontal="right"/>
    </xf>
    <xf numFmtId="0" fontId="21" fillId="0" borderId="7"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177" fontId="21" fillId="0" borderId="7" xfId="15" applyNumberFormat="1" applyFont="1" applyBorder="1" applyAlignment="1">
      <alignment horizontal="right" vertical="center" wrapText="1"/>
      <protection/>
    </xf>
    <xf numFmtId="49" fontId="21" fillId="0" borderId="7" xfId="0" applyNumberFormat="1" applyFont="1" applyFill="1" applyBorder="1" applyAlignment="1" applyProtection="1">
      <alignment horizontal="left" vertical="top" wrapText="1"/>
      <protection locked="0"/>
    </xf>
    <xf numFmtId="177" fontId="21" fillId="0" borderId="7" xfId="0" applyNumberFormat="1" applyFont="1" applyBorder="1" applyAlignment="1">
      <alignment/>
    </xf>
    <xf numFmtId="0" fontId="21" fillId="0" borderId="5" xfId="0" applyFont="1" applyBorder="1" applyAlignment="1">
      <alignment horizontal="center" vertical="center" wrapText="1"/>
    </xf>
    <xf numFmtId="0" fontId="21" fillId="0" borderId="7" xfId="0" applyFont="1" applyBorder="1" applyAlignment="1">
      <alignment horizontal="center"/>
    </xf>
    <xf numFmtId="0" fontId="21" fillId="0" borderId="7" xfId="21" applyNumberFormat="1" applyFont="1" applyFill="1" applyBorder="1" applyAlignment="1" applyProtection="1">
      <alignment horizontal="left" vertical="top" wrapText="1"/>
      <protection locked="0"/>
    </xf>
    <xf numFmtId="181" fontId="24" fillId="0" borderId="7" xfId="0" applyNumberFormat="1" applyFont="1" applyBorder="1" applyAlignment="1">
      <alignment horizontal="right" vertical="center" wrapText="1"/>
    </xf>
    <xf numFmtId="177" fontId="21" fillId="0" borderId="7" xfId="0" applyNumberFormat="1" applyFont="1" applyFill="1" applyBorder="1" applyAlignment="1" applyProtection="1">
      <alignment horizontal="left" vertical="top" wrapText="1"/>
      <protection locked="0"/>
    </xf>
    <xf numFmtId="177" fontId="21" fillId="0" borderId="7" xfId="0" applyNumberFormat="1" applyFont="1" applyFill="1" applyBorder="1" applyAlignment="1" applyProtection="1">
      <alignment horizontal="right" vertical="center" wrapText="1"/>
      <protection locked="0"/>
    </xf>
    <xf numFmtId="177" fontId="21" fillId="0" borderId="1" xfId="0" applyNumberFormat="1" applyFont="1" applyFill="1" applyBorder="1" applyAlignment="1" applyProtection="1">
      <alignment horizontal="left" vertical="top" wrapText="1"/>
      <protection locked="0"/>
    </xf>
    <xf numFmtId="177" fontId="21" fillId="0" borderId="7" xfId="0" applyNumberFormat="1" applyFont="1" applyFill="1" applyBorder="1" applyAlignment="1" applyProtection="1">
      <alignment horizontal="center" vertical="center" wrapText="1"/>
      <protection locked="0"/>
    </xf>
    <xf numFmtId="177" fontId="21" fillId="0" borderId="6" xfId="0" applyNumberFormat="1" applyFont="1" applyFill="1" applyBorder="1" applyAlignment="1" applyProtection="1">
      <alignment horizontal="center" vertical="center" wrapText="1"/>
      <protection locked="0"/>
    </xf>
    <xf numFmtId="0" fontId="21" fillId="0" borderId="10" xfId="0" applyFont="1" applyBorder="1" applyAlignment="1" quotePrefix="1">
      <alignment horizontal="left" vertical="center"/>
    </xf>
    <xf numFmtId="181" fontId="21" fillId="0" borderId="7" xfId="0" applyNumberFormat="1" applyFont="1" applyBorder="1" applyAlignment="1" quotePrefix="1">
      <alignment horizontal="right" vertical="center"/>
    </xf>
    <xf numFmtId="177" fontId="21" fillId="0" borderId="5" xfId="15" applyNumberFormat="1" applyFont="1" applyBorder="1" applyAlignment="1">
      <alignment horizontal="right" vertical="center"/>
      <protection/>
    </xf>
    <xf numFmtId="177" fontId="21" fillId="0" borderId="5" xfId="0" applyNumberFormat="1" applyFont="1" applyFill="1" applyBorder="1" applyAlignment="1" applyProtection="1">
      <alignment horizontal="left" vertical="top" wrapText="1"/>
      <protection locked="0"/>
    </xf>
    <xf numFmtId="0" fontId="24" fillId="0" borderId="7" xfId="0" applyFont="1" applyBorder="1" applyAlignment="1">
      <alignment horizontal="left" vertical="center" wrapText="1"/>
    </xf>
    <xf numFmtId="0" fontId="21" fillId="0" borderId="0" xfId="0" applyFont="1" applyBorder="1" applyAlignment="1">
      <alignment horizontal="left" wrapText="1"/>
    </xf>
    <xf numFmtId="177" fontId="21" fillId="0" borderId="0" xfId="15" applyNumberFormat="1" applyFont="1" applyBorder="1" applyAlignment="1">
      <alignment horizontal="right" vertical="center"/>
      <protection/>
    </xf>
    <xf numFmtId="177" fontId="21" fillId="0" borderId="0" xfId="0" applyNumberFormat="1" applyFont="1" applyFill="1" applyBorder="1" applyAlignment="1" applyProtection="1">
      <alignment horizontal="left" vertical="top" wrapText="1"/>
      <protection locked="0"/>
    </xf>
    <xf numFmtId="177" fontId="21" fillId="0" borderId="0" xfId="0" applyNumberFormat="1" applyFont="1" applyFill="1" applyBorder="1" applyAlignment="1" applyProtection="1">
      <alignment horizontal="right" vertical="center" wrapText="1"/>
      <protection locked="0"/>
    </xf>
    <xf numFmtId="177" fontId="18" fillId="0" borderId="0" xfId="0" applyNumberFormat="1" applyFont="1" applyFill="1" applyBorder="1" applyAlignment="1">
      <alignment horizontal="right" vertical="center" wrapText="1"/>
    </xf>
    <xf numFmtId="177" fontId="21" fillId="0" borderId="0" xfId="0" applyNumberFormat="1" applyFont="1" applyBorder="1" applyAlignment="1">
      <alignment/>
    </xf>
    <xf numFmtId="0" fontId="21" fillId="0" borderId="0" xfId="0" applyFont="1" applyBorder="1" applyAlignment="1">
      <alignment vertical="center" wrapText="1"/>
    </xf>
    <xf numFmtId="177" fontId="21" fillId="0" borderId="0" xfId="0" applyNumberFormat="1" applyFont="1" applyFill="1" applyBorder="1" applyAlignment="1" applyProtection="1">
      <alignment horizontal="center" vertical="center" wrapText="1"/>
      <protection locked="0"/>
    </xf>
    <xf numFmtId="0" fontId="21" fillId="0" borderId="0" xfId="0" applyFont="1" applyBorder="1" applyAlignment="1">
      <alignment horizontal="center"/>
    </xf>
    <xf numFmtId="177" fontId="17" fillId="0" borderId="0" xfId="15" applyNumberFormat="1" applyFont="1" applyBorder="1" applyAlignment="1">
      <alignment horizontal="center" vertical="center" wrapText="1"/>
      <protection/>
    </xf>
    <xf numFmtId="0" fontId="6" fillId="0" borderId="0" xfId="0" applyFont="1" applyAlignment="1">
      <alignment vertical="center"/>
    </xf>
    <xf numFmtId="177" fontId="18" fillId="0" borderId="1" xfId="0" applyNumberFormat="1" applyFont="1" applyFill="1" applyBorder="1" applyAlignment="1">
      <alignment horizontal="right" vertical="center" wrapText="1"/>
    </xf>
    <xf numFmtId="0" fontId="26" fillId="0" borderId="0" xfId="15" applyFont="1">
      <alignment/>
      <protection/>
    </xf>
    <xf numFmtId="0" fontId="27" fillId="0" borderId="0" xfId="15" applyFont="1">
      <alignment/>
      <protection/>
    </xf>
    <xf numFmtId="0" fontId="28" fillId="0" borderId="0" xfId="15" applyFont="1">
      <alignment/>
      <protection/>
    </xf>
    <xf numFmtId="0" fontId="28" fillId="0" borderId="0" xfId="15" applyFont="1" applyBorder="1">
      <alignment/>
      <protection/>
    </xf>
    <xf numFmtId="0" fontId="10" fillId="0" borderId="1" xfId="15" applyFont="1" applyFill="1" applyBorder="1" applyAlignment="1">
      <alignment horizontal="center" vertical="center"/>
      <protection/>
    </xf>
    <xf numFmtId="0" fontId="10" fillId="0" borderId="2" xfId="15" applyFont="1" applyFill="1" applyBorder="1" applyAlignment="1">
      <alignment vertical="center"/>
      <protection/>
    </xf>
    <xf numFmtId="0" fontId="10" fillId="0" borderId="3" xfId="15" applyFont="1" applyFill="1" applyBorder="1" applyAlignment="1">
      <alignment horizontal="center" vertical="center"/>
      <protection/>
    </xf>
    <xf numFmtId="0" fontId="10" fillId="0" borderId="4" xfId="15" applyFont="1" applyFill="1" applyBorder="1" applyAlignment="1">
      <alignment horizontal="center" vertical="center"/>
      <protection/>
    </xf>
    <xf numFmtId="0" fontId="10" fillId="0" borderId="5" xfId="15" applyFont="1" applyFill="1" applyBorder="1" applyAlignment="1">
      <alignment horizontal="center" vertical="center"/>
      <protection/>
    </xf>
    <xf numFmtId="0" fontId="10" fillId="0" borderId="5" xfId="15" applyFont="1" applyFill="1" applyBorder="1" applyAlignment="1">
      <alignment vertical="center"/>
      <protection/>
    </xf>
    <xf numFmtId="0" fontId="27" fillId="0" borderId="0" xfId="15" applyFont="1" applyFill="1" applyAlignment="1">
      <alignment vertical="center"/>
      <protection/>
    </xf>
    <xf numFmtId="0" fontId="10" fillId="0" borderId="0" xfId="15" applyFont="1" applyFill="1" applyAlignment="1">
      <alignment vertical="center"/>
      <protection/>
    </xf>
    <xf numFmtId="0" fontId="10" fillId="0" borderId="4" xfId="15" applyFont="1" applyFill="1" applyBorder="1" applyAlignment="1">
      <alignment vertical="center"/>
      <protection/>
    </xf>
    <xf numFmtId="0" fontId="6" fillId="0" borderId="7" xfId="15" applyFont="1" applyBorder="1" applyAlignment="1">
      <alignment vertical="center"/>
      <protection/>
    </xf>
    <xf numFmtId="0" fontId="6" fillId="0" borderId="7" xfId="0" applyFont="1" applyFill="1" applyBorder="1" applyAlignment="1">
      <alignment vertical="center" wrapText="1"/>
    </xf>
    <xf numFmtId="57" fontId="6" fillId="0" borderId="7" xfId="0" applyNumberFormat="1" applyFont="1" applyFill="1" applyBorder="1" applyAlignment="1">
      <alignment horizontal="left" vertical="center" wrapText="1"/>
    </xf>
    <xf numFmtId="0" fontId="0" fillId="0" borderId="7" xfId="15" applyFont="1" applyBorder="1" applyAlignment="1">
      <alignment vertical="center"/>
      <protection/>
    </xf>
    <xf numFmtId="0" fontId="30" fillId="0" borderId="7" xfId="0" applyFont="1" applyFill="1" applyBorder="1" applyAlignment="1">
      <alignment vertical="center"/>
    </xf>
    <xf numFmtId="0" fontId="0" fillId="0" borderId="7" xfId="15" applyFont="1" applyBorder="1" applyAlignment="1">
      <alignment horizontal="center" vertical="center"/>
      <protection/>
    </xf>
    <xf numFmtId="0" fontId="0" fillId="0" borderId="0" xfId="15" applyAlignment="1">
      <alignment vertical="center"/>
      <protection/>
    </xf>
    <xf numFmtId="9" fontId="6" fillId="0" borderId="7" xfId="24" applyFont="1" applyFill="1" applyBorder="1" applyAlignment="1">
      <alignment vertical="center" wrapText="1"/>
    </xf>
    <xf numFmtId="0" fontId="0" fillId="0" borderId="7" xfId="15" applyBorder="1" applyAlignment="1">
      <alignment vertical="center"/>
      <protection/>
    </xf>
    <xf numFmtId="0" fontId="27" fillId="0" borderId="7" xfId="15" applyFont="1" applyBorder="1">
      <alignment/>
      <protection/>
    </xf>
    <xf numFmtId="0" fontId="28" fillId="0" borderId="7" xfId="15" applyFont="1" applyBorder="1">
      <alignment/>
      <protection/>
    </xf>
    <xf numFmtId="3" fontId="10" fillId="0" borderId="7" xfId="21" applyNumberFormat="1" applyFont="1" applyBorder="1" applyAlignment="1">
      <alignment vertical="center"/>
    </xf>
    <xf numFmtId="3" fontId="15" fillId="0" borderId="7" xfId="15" applyNumberFormat="1" applyFont="1" applyBorder="1" applyAlignment="1">
      <alignment horizontal="right" vertical="center" wrapText="1"/>
      <protection/>
    </xf>
    <xf numFmtId="3" fontId="10" fillId="0" borderId="7" xfId="21" applyNumberFormat="1" applyFont="1" applyFill="1" applyBorder="1" applyAlignment="1">
      <alignment vertical="center" wrapText="1"/>
    </xf>
    <xf numFmtId="3" fontId="10" fillId="0" borderId="0" xfId="15" applyNumberFormat="1" applyFont="1" applyFill="1" applyAlignment="1">
      <alignment vertical="center"/>
      <protection/>
    </xf>
    <xf numFmtId="3" fontId="10" fillId="0" borderId="7" xfId="15" applyNumberFormat="1" applyFont="1" applyBorder="1" applyAlignment="1">
      <alignment vertical="center"/>
      <protection/>
    </xf>
    <xf numFmtId="3" fontId="27" fillId="0" borderId="7" xfId="15" applyNumberFormat="1" applyFont="1" applyBorder="1" applyAlignment="1">
      <alignment vertical="center"/>
      <protection/>
    </xf>
    <xf numFmtId="3" fontId="27" fillId="0" borderId="0" xfId="15" applyNumberFormat="1" applyFont="1" applyAlignment="1">
      <alignment vertical="center"/>
      <protection/>
    </xf>
    <xf numFmtId="3" fontId="0" fillId="0" borderId="0" xfId="15" applyNumberFormat="1" applyAlignment="1">
      <alignment vertical="center"/>
      <protection/>
    </xf>
    <xf numFmtId="57" fontId="31" fillId="0" borderId="5" xfId="0" applyNumberFormat="1" applyFont="1" applyFill="1" applyBorder="1" applyAlignment="1">
      <alignment horizontal="left" vertical="center" wrapText="1"/>
    </xf>
    <xf numFmtId="57" fontId="31" fillId="0" borderId="7" xfId="0" applyNumberFormat="1" applyFont="1" applyFill="1" applyBorder="1" applyAlignment="1">
      <alignment horizontal="left" vertical="center" wrapText="1"/>
    </xf>
    <xf numFmtId="0" fontId="31" fillId="0" borderId="7" xfId="0" applyFont="1" applyFill="1" applyBorder="1" applyAlignment="1">
      <alignment vertical="center" wrapText="1"/>
    </xf>
    <xf numFmtId="0" fontId="31" fillId="0" borderId="5" xfId="0" applyFont="1" applyFill="1" applyBorder="1" applyAlignment="1">
      <alignment vertical="center" wrapText="1"/>
    </xf>
    <xf numFmtId="3" fontId="31" fillId="0" borderId="7" xfId="15" applyNumberFormat="1" applyFont="1" applyBorder="1" applyAlignment="1">
      <alignment vertical="center"/>
      <protection/>
    </xf>
    <xf numFmtId="0" fontId="27" fillId="0" borderId="0" xfId="15" applyFont="1" applyBorder="1">
      <alignment/>
      <protection/>
    </xf>
    <xf numFmtId="180" fontId="31" fillId="0" borderId="7" xfId="21" applyNumberFormat="1" applyFont="1" applyFill="1" applyBorder="1" applyAlignment="1">
      <alignment horizontal="right" vertical="center" wrapText="1"/>
    </xf>
    <xf numFmtId="180" fontId="31" fillId="0" borderId="5" xfId="21" applyNumberFormat="1" applyFont="1" applyFill="1" applyBorder="1" applyAlignment="1">
      <alignment horizontal="right" vertical="center" wrapText="1"/>
    </xf>
    <xf numFmtId="0" fontId="10" fillId="0" borderId="11" xfId="15" applyFont="1" applyFill="1" applyBorder="1" applyAlignment="1">
      <alignment horizontal="center" vertical="center" wrapText="1"/>
      <protection/>
    </xf>
    <xf numFmtId="0" fontId="10" fillId="0" borderId="12" xfId="15" applyFont="1" applyFill="1" applyBorder="1" applyAlignment="1">
      <alignment horizontal="center" vertical="center" wrapText="1"/>
      <protection/>
    </xf>
    <xf numFmtId="0" fontId="10" fillId="0" borderId="13" xfId="15" applyFont="1" applyFill="1" applyBorder="1" applyAlignment="1">
      <alignment horizontal="center" vertical="center" wrapText="1"/>
      <protection/>
    </xf>
    <xf numFmtId="0" fontId="10" fillId="0" borderId="14" xfId="15" applyFont="1" applyFill="1" applyBorder="1" applyAlignment="1">
      <alignment horizontal="center" vertical="center" wrapText="1"/>
      <protection/>
    </xf>
    <xf numFmtId="0" fontId="10" fillId="0" borderId="0" xfId="15" applyFont="1" applyFill="1" applyBorder="1" applyAlignment="1">
      <alignment horizontal="center" vertical="center" wrapText="1"/>
      <protection/>
    </xf>
    <xf numFmtId="0" fontId="10" fillId="0" borderId="4" xfId="15" applyFont="1" applyFill="1" applyBorder="1" applyAlignment="1">
      <alignment horizontal="center" vertical="center" wrapText="1"/>
      <protection/>
    </xf>
    <xf numFmtId="0" fontId="10" fillId="0" borderId="15" xfId="15" applyFont="1" applyFill="1" applyBorder="1" applyAlignment="1">
      <alignment horizontal="center" vertical="center" wrapText="1"/>
      <protection/>
    </xf>
    <xf numFmtId="0" fontId="10" fillId="0" borderId="16" xfId="15" applyFont="1" applyFill="1" applyBorder="1" applyAlignment="1">
      <alignment horizontal="center" vertical="center" wrapText="1"/>
      <protection/>
    </xf>
    <xf numFmtId="0" fontId="10" fillId="0" borderId="17" xfId="15" applyFont="1" applyFill="1" applyBorder="1" applyAlignment="1">
      <alignment horizontal="center" vertical="center" wrapText="1"/>
      <protection/>
    </xf>
    <xf numFmtId="0" fontId="10" fillId="0" borderId="1" xfId="15" applyFont="1" applyFill="1" applyBorder="1" applyAlignment="1">
      <alignment horizontal="center" vertical="center" wrapText="1"/>
      <protection/>
    </xf>
    <xf numFmtId="0" fontId="10" fillId="0" borderId="3" xfId="15" applyFont="1" applyFill="1" applyBorder="1" applyAlignment="1">
      <alignment horizontal="center" vertical="center" wrapText="1"/>
      <protection/>
    </xf>
    <xf numFmtId="0" fontId="10" fillId="0" borderId="5" xfId="15" applyFont="1" applyFill="1" applyBorder="1" applyAlignment="1">
      <alignment horizontal="center" vertical="center" wrapText="1"/>
      <protection/>
    </xf>
    <xf numFmtId="0" fontId="10" fillId="0" borderId="18" xfId="15" applyFont="1" applyFill="1" applyBorder="1" applyAlignment="1">
      <alignment horizontal="center" vertical="center" wrapText="1"/>
      <protection/>
    </xf>
    <xf numFmtId="0" fontId="10" fillId="0" borderId="1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16" applyFont="1" applyFill="1" applyBorder="1" applyAlignment="1">
      <alignment horizontal="center" vertical="center" wrapText="1"/>
      <protection/>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0" xfId="15" applyFont="1" applyAlignment="1">
      <alignment horizontal="center"/>
      <protection/>
    </xf>
    <xf numFmtId="0" fontId="5" fillId="0" borderId="0" xfId="15" applyFont="1" applyAlignment="1">
      <alignment horizontal="center"/>
      <protection/>
    </xf>
    <xf numFmtId="0" fontId="29" fillId="0" borderId="19" xfId="15" applyFont="1" applyFill="1" applyBorder="1" applyAlignment="1">
      <alignment horizontal="center" vertical="center" wrapText="1"/>
      <protection/>
    </xf>
    <xf numFmtId="0" fontId="29" fillId="0" borderId="20" xfId="15" applyFont="1" applyFill="1" applyBorder="1" applyAlignment="1">
      <alignment horizontal="center" vertical="center" wrapText="1"/>
      <protection/>
    </xf>
    <xf numFmtId="0" fontId="29" fillId="0" borderId="21" xfId="15" applyFont="1" applyFill="1" applyBorder="1" applyAlignment="1">
      <alignment horizontal="center" vertical="center" wrapText="1"/>
      <protection/>
    </xf>
    <xf numFmtId="0" fontId="7" fillId="0" borderId="18" xfId="15" applyFont="1" applyBorder="1" applyAlignment="1">
      <alignment horizontal="center" vertical="center" wrapText="1"/>
      <protection/>
    </xf>
    <xf numFmtId="0" fontId="7" fillId="0" borderId="3" xfId="15" applyFont="1" applyBorder="1" applyAlignment="1">
      <alignment horizontal="center" vertical="center" wrapText="1"/>
      <protection/>
    </xf>
    <xf numFmtId="0" fontId="7" fillId="0" borderId="5" xfId="15" applyFont="1" applyBorder="1" applyAlignment="1">
      <alignment horizontal="center" vertical="center" wrapText="1"/>
      <protection/>
    </xf>
    <xf numFmtId="0" fontId="13" fillId="0" borderId="19" xfId="15" applyFont="1" applyBorder="1" applyAlignment="1">
      <alignment horizontal="center" vertical="center" wrapText="1"/>
      <protection/>
    </xf>
    <xf numFmtId="0" fontId="14" fillId="0" borderId="20" xfId="15" applyFont="1" applyBorder="1" applyAlignment="1">
      <alignment horizontal="center" vertical="center" wrapText="1"/>
      <protection/>
    </xf>
    <xf numFmtId="0" fontId="14" fillId="0" borderId="21" xfId="15" applyFont="1" applyBorder="1" applyAlignment="1">
      <alignment horizontal="center" vertical="center" wrapText="1"/>
      <protection/>
    </xf>
    <xf numFmtId="0" fontId="6" fillId="0" borderId="18" xfId="15" applyFont="1" applyBorder="1" applyAlignment="1">
      <alignment horizontal="center" vertical="center" wrapText="1"/>
      <protection/>
    </xf>
    <xf numFmtId="0" fontId="0" fillId="0" borderId="3" xfId="15" applyBorder="1" applyAlignment="1">
      <alignment horizontal="center" vertical="center" wrapText="1"/>
      <protection/>
    </xf>
    <xf numFmtId="0" fontId="0" fillId="0" borderId="5" xfId="15" applyBorder="1" applyAlignment="1">
      <alignment horizontal="center" vertical="center" wrapText="1"/>
      <protection/>
    </xf>
    <xf numFmtId="0" fontId="6" fillId="0" borderId="11" xfId="15" applyFont="1" applyBorder="1" applyAlignment="1">
      <alignment horizontal="center" vertical="center" wrapText="1"/>
      <protection/>
    </xf>
    <xf numFmtId="0" fontId="0" fillId="0" borderId="14" xfId="15" applyBorder="1" applyAlignment="1">
      <alignment horizontal="center" vertical="center" wrapText="1"/>
      <protection/>
    </xf>
    <xf numFmtId="0" fontId="0" fillId="0" borderId="15" xfId="15" applyBorder="1" applyAlignment="1">
      <alignment horizontal="center" vertical="center" wrapText="1"/>
      <protection/>
    </xf>
    <xf numFmtId="0" fontId="0" fillId="0" borderId="12" xfId="15" applyBorder="1" applyAlignment="1">
      <alignment horizontal="center" vertical="center" wrapText="1"/>
      <protection/>
    </xf>
    <xf numFmtId="0" fontId="0" fillId="0" borderId="13" xfId="15" applyBorder="1" applyAlignment="1">
      <alignment horizontal="center" vertical="center" wrapText="1"/>
      <protection/>
    </xf>
    <xf numFmtId="0" fontId="0" fillId="0" borderId="0" xfId="15" applyBorder="1" applyAlignment="1">
      <alignment horizontal="center" vertical="center" wrapText="1"/>
      <protection/>
    </xf>
    <xf numFmtId="0" fontId="0" fillId="0" borderId="4" xfId="15" applyBorder="1" applyAlignment="1">
      <alignment horizontal="center" vertical="center" wrapText="1"/>
      <protection/>
    </xf>
    <xf numFmtId="0" fontId="0" fillId="0" borderId="16" xfId="15" applyBorder="1" applyAlignment="1">
      <alignment horizontal="center" vertical="center" wrapText="1"/>
      <protection/>
    </xf>
    <xf numFmtId="0" fontId="0" fillId="0" borderId="17" xfId="15" applyBorder="1" applyAlignment="1">
      <alignment horizontal="center" vertical="center" wrapText="1"/>
      <protection/>
    </xf>
    <xf numFmtId="0" fontId="6" fillId="0" borderId="1" xfId="15" applyFont="1" applyBorder="1" applyAlignment="1">
      <alignment horizontal="center" vertical="center" wrapText="1"/>
      <protection/>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12" fillId="0" borderId="1" xfId="16" applyFont="1" applyBorder="1" applyAlignment="1">
      <alignment horizontal="center" vertical="center" wrapText="1"/>
      <protection/>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6" fillId="0" borderId="3" xfId="15" applyFont="1" applyBorder="1" applyAlignment="1">
      <alignment horizontal="center" vertical="center" wrapText="1"/>
      <protection/>
    </xf>
    <xf numFmtId="0" fontId="6" fillId="0" borderId="5" xfId="15" applyFont="1" applyBorder="1" applyAlignment="1">
      <alignment horizontal="center" vertical="center" wrapText="1"/>
      <protection/>
    </xf>
  </cellXfs>
  <cellStyles count="14">
    <cellStyle name="Normal" xfId="0"/>
    <cellStyle name="一般_95年度補助私人團體季報表營建署" xfId="15"/>
    <cellStyle name="一般_95年度補助私人團體季報表營建署_第二季季報表-修正" xfId="16"/>
    <cellStyle name="一般_Sheet1" xfId="17"/>
    <cellStyle name="一般_分支" xfId="18"/>
    <cellStyle name="一般_分支 " xfId="19"/>
    <cellStyle name="一般_用途別"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209550</xdr:rowOff>
    </xdr:from>
    <xdr:to>
      <xdr:col>18</xdr:col>
      <xdr:colOff>0</xdr:colOff>
      <xdr:row>9</xdr:row>
      <xdr:rowOff>0</xdr:rowOff>
    </xdr:to>
    <xdr:sp>
      <xdr:nvSpPr>
        <xdr:cNvPr id="1" name="TextBox 1"/>
        <xdr:cNvSpPr txBox="1">
          <a:spLocks noChangeArrowheads="1"/>
        </xdr:cNvSpPr>
      </xdr:nvSpPr>
      <xdr:spPr>
        <a:xfrm>
          <a:off x="23107650" y="1343025"/>
          <a:ext cx="0" cy="83820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工作計畫科目名稱及預算數</a:t>
          </a:r>
          <a:r>
            <a:rPr lang="en-US" cap="none" sz="1200" b="0" i="0" u="none" baseline="0">
              <a:latin typeface="Times New Roman"/>
              <a:ea typeface="Times New Roman"/>
              <a:cs typeface="Times New Roman"/>
            </a:rPr>
            <a:t>(</a:t>
          </a:r>
          <a:r>
            <a:rPr lang="en-US" cap="none" sz="1200" b="0" i="0" u="none" baseline="0">
              <a:latin typeface="標楷體"/>
              <a:ea typeface="標楷體"/>
              <a:cs typeface="標楷體"/>
            </a:rPr>
            <a:t>僅列補助團體私人預算金額</a:t>
          </a:r>
          <a:r>
            <a:rPr lang="en-US" cap="none" sz="1200" b="0" i="0" u="none" baseline="0">
              <a:latin typeface="Times New Roman"/>
              <a:ea typeface="Times New Roman"/>
              <a:cs typeface="Times New Roman"/>
            </a:rPr>
            <a:t>)</a:t>
          </a:r>
        </a:p>
      </xdr:txBody>
    </xdr:sp>
    <xdr:clientData/>
  </xdr:twoCellAnchor>
  <xdr:twoCellAnchor>
    <xdr:from>
      <xdr:col>18</xdr:col>
      <xdr:colOff>0</xdr:colOff>
      <xdr:row>5</xdr:row>
      <xdr:rowOff>133350</xdr:rowOff>
    </xdr:from>
    <xdr:to>
      <xdr:col>18</xdr:col>
      <xdr:colOff>0</xdr:colOff>
      <xdr:row>8</xdr:row>
      <xdr:rowOff>200025</xdr:rowOff>
    </xdr:to>
    <xdr:sp>
      <xdr:nvSpPr>
        <xdr:cNvPr id="2" name="TextBox 2"/>
        <xdr:cNvSpPr txBox="1">
          <a:spLocks noChangeArrowheads="1"/>
        </xdr:cNvSpPr>
      </xdr:nvSpPr>
      <xdr:spPr>
        <a:xfrm>
          <a:off x="23107650" y="1476375"/>
          <a:ext cx="0" cy="695325"/>
        </a:xfrm>
        <a:prstGeom prst="rect">
          <a:avLst/>
        </a:prstGeom>
        <a:solidFill>
          <a:srgbClr val="FFFFFF"/>
        </a:solidFill>
        <a:ln w="9525" cmpd="sng">
          <a:noFill/>
        </a:ln>
      </xdr:spPr>
      <xdr:txBody>
        <a:bodyPr vertOverflow="clip" wrap="square"/>
        <a:p>
          <a:pPr algn="l">
            <a:defRPr/>
          </a:pPr>
          <a:r>
            <a:rPr lang="en-US" cap="none" sz="1200" b="0" i="0" u="none" baseline="0"/>
            <a:t>補助對象(團體全銜或私人姓名)</a:t>
          </a:r>
        </a:p>
      </xdr:txBody>
    </xdr:sp>
    <xdr:clientData/>
  </xdr:twoCellAnchor>
  <xdr:twoCellAnchor>
    <xdr:from>
      <xdr:col>18</xdr:col>
      <xdr:colOff>0</xdr:colOff>
      <xdr:row>9</xdr:row>
      <xdr:rowOff>0</xdr:rowOff>
    </xdr:from>
    <xdr:to>
      <xdr:col>18</xdr:col>
      <xdr:colOff>0</xdr:colOff>
      <xdr:row>9</xdr:row>
      <xdr:rowOff>0</xdr:rowOff>
    </xdr:to>
    <xdr:sp>
      <xdr:nvSpPr>
        <xdr:cNvPr id="3" name="TextBox 3"/>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9</xdr:row>
      <xdr:rowOff>0</xdr:rowOff>
    </xdr:from>
    <xdr:to>
      <xdr:col>18</xdr:col>
      <xdr:colOff>0</xdr:colOff>
      <xdr:row>9</xdr:row>
      <xdr:rowOff>0</xdr:rowOff>
    </xdr:to>
    <xdr:sp>
      <xdr:nvSpPr>
        <xdr:cNvPr id="4" name="TextBox 4"/>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6</xdr:row>
      <xdr:rowOff>0</xdr:rowOff>
    </xdr:from>
    <xdr:to>
      <xdr:col>18</xdr:col>
      <xdr:colOff>0</xdr:colOff>
      <xdr:row>8</xdr:row>
      <xdr:rowOff>152400</xdr:rowOff>
    </xdr:to>
    <xdr:sp>
      <xdr:nvSpPr>
        <xdr:cNvPr id="5" name="TextBox 5"/>
        <xdr:cNvSpPr txBox="1">
          <a:spLocks noChangeArrowheads="1"/>
        </xdr:cNvSpPr>
      </xdr:nvSpPr>
      <xdr:spPr>
        <a:xfrm>
          <a:off x="23107650" y="1552575"/>
          <a:ext cx="0" cy="571500"/>
        </a:xfrm>
        <a:prstGeom prst="rect">
          <a:avLst/>
        </a:prstGeom>
        <a:solidFill>
          <a:srgbClr val="FFFFFF"/>
        </a:solidFill>
        <a:ln w="9525" cmpd="sng">
          <a:noFill/>
        </a:ln>
      </xdr:spPr>
      <xdr:txBody>
        <a:bodyPr vertOverflow="clip" wrap="square"/>
        <a:p>
          <a:pPr algn="l">
            <a:defRPr/>
          </a:pPr>
          <a:r>
            <a:rPr lang="en-US" cap="none" sz="1200" b="0" i="0" u="none" baseline="0"/>
            <a:t>團體或私人自付金額</a:t>
          </a:r>
        </a:p>
      </xdr:txBody>
    </xdr:sp>
    <xdr:clientData/>
  </xdr:twoCellAnchor>
  <xdr:twoCellAnchor>
    <xdr:from>
      <xdr:col>18</xdr:col>
      <xdr:colOff>0</xdr:colOff>
      <xdr:row>9</xdr:row>
      <xdr:rowOff>0</xdr:rowOff>
    </xdr:from>
    <xdr:to>
      <xdr:col>18</xdr:col>
      <xdr:colOff>0</xdr:colOff>
      <xdr:row>9</xdr:row>
      <xdr:rowOff>0</xdr:rowOff>
    </xdr:to>
    <xdr:sp>
      <xdr:nvSpPr>
        <xdr:cNvPr id="6" name="TextBox 6"/>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本季撥款金額</a:t>
          </a:r>
        </a:p>
      </xdr:txBody>
    </xdr:sp>
    <xdr:clientData/>
  </xdr:twoCellAnchor>
  <xdr:twoCellAnchor>
    <xdr:from>
      <xdr:col>18</xdr:col>
      <xdr:colOff>0</xdr:colOff>
      <xdr:row>9</xdr:row>
      <xdr:rowOff>0</xdr:rowOff>
    </xdr:from>
    <xdr:to>
      <xdr:col>18</xdr:col>
      <xdr:colOff>0</xdr:colOff>
      <xdr:row>9</xdr:row>
      <xdr:rowOff>0</xdr:rowOff>
    </xdr:to>
    <xdr:sp>
      <xdr:nvSpPr>
        <xdr:cNvPr id="7" name="TextBox 7"/>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6</xdr:row>
      <xdr:rowOff>171450</xdr:rowOff>
    </xdr:from>
    <xdr:to>
      <xdr:col>18</xdr:col>
      <xdr:colOff>0</xdr:colOff>
      <xdr:row>8</xdr:row>
      <xdr:rowOff>171450</xdr:rowOff>
    </xdr:to>
    <xdr:sp>
      <xdr:nvSpPr>
        <xdr:cNvPr id="8" name="TextBox 8"/>
        <xdr:cNvSpPr txBox="1">
          <a:spLocks noChangeArrowheads="1"/>
        </xdr:cNvSpPr>
      </xdr:nvSpPr>
      <xdr:spPr>
        <a:xfrm>
          <a:off x="23107650" y="1724025"/>
          <a:ext cx="0" cy="419100"/>
        </a:xfrm>
        <a:prstGeom prst="rect">
          <a:avLst/>
        </a:prstGeom>
        <a:solidFill>
          <a:srgbClr val="FFFFFF"/>
        </a:solidFill>
        <a:ln w="9525" cmpd="sng">
          <a:noFill/>
        </a:ln>
      </xdr:spPr>
      <xdr:txBody>
        <a:bodyPr vertOverflow="clip" wrap="square"/>
        <a:p>
          <a:pPr algn="l">
            <a:defRPr/>
          </a:pPr>
          <a:r>
            <a:rPr lang="en-US" cap="none" sz="1200" b="0" i="0" u="none" baseline="0"/>
            <a:t>撥款情形</a:t>
          </a:r>
        </a:p>
      </xdr:txBody>
    </xdr:sp>
    <xdr:clientData/>
  </xdr:twoCellAnchor>
  <xdr:twoCellAnchor>
    <xdr:from>
      <xdr:col>18</xdr:col>
      <xdr:colOff>0</xdr:colOff>
      <xdr:row>8</xdr:row>
      <xdr:rowOff>9525</xdr:rowOff>
    </xdr:from>
    <xdr:to>
      <xdr:col>18</xdr:col>
      <xdr:colOff>0</xdr:colOff>
      <xdr:row>9</xdr:row>
      <xdr:rowOff>0</xdr:rowOff>
    </xdr:to>
    <xdr:sp>
      <xdr:nvSpPr>
        <xdr:cNvPr id="9" name="TextBox 9"/>
        <xdr:cNvSpPr txBox="1">
          <a:spLocks noChangeArrowheads="1"/>
        </xdr:cNvSpPr>
      </xdr:nvSpPr>
      <xdr:spPr>
        <a:xfrm>
          <a:off x="23107650" y="1981200"/>
          <a:ext cx="0" cy="200025"/>
        </a:xfrm>
        <a:prstGeom prst="rect">
          <a:avLst/>
        </a:prstGeom>
        <a:solidFill>
          <a:srgbClr val="FFFFFF"/>
        </a:solidFill>
        <a:ln w="9525" cmpd="sng">
          <a:noFill/>
        </a:ln>
      </xdr:spPr>
      <xdr:txBody>
        <a:bodyPr vertOverflow="clip" wrap="square"/>
        <a:p>
          <a:pPr algn="l">
            <a:defRPr/>
          </a:pPr>
          <a:r>
            <a:rPr lang="en-US" cap="none" sz="1200" b="0" i="0" u="none" baseline="0"/>
            <a:t>分攤補助款機關名稱</a:t>
          </a:r>
        </a:p>
      </xdr:txBody>
    </xdr:sp>
    <xdr:clientData/>
  </xdr:twoCellAnchor>
  <xdr:twoCellAnchor>
    <xdr:from>
      <xdr:col>18</xdr:col>
      <xdr:colOff>0</xdr:colOff>
      <xdr:row>9</xdr:row>
      <xdr:rowOff>0</xdr:rowOff>
    </xdr:from>
    <xdr:to>
      <xdr:col>18</xdr:col>
      <xdr:colOff>0</xdr:colOff>
      <xdr:row>9</xdr:row>
      <xdr:rowOff>0</xdr:rowOff>
    </xdr:to>
    <xdr:sp>
      <xdr:nvSpPr>
        <xdr:cNvPr id="10" name="TextBox 10"/>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9</xdr:row>
      <xdr:rowOff>0</xdr:rowOff>
    </xdr:from>
    <xdr:to>
      <xdr:col>18</xdr:col>
      <xdr:colOff>0</xdr:colOff>
      <xdr:row>9</xdr:row>
      <xdr:rowOff>0</xdr:rowOff>
    </xdr:to>
    <xdr:sp>
      <xdr:nvSpPr>
        <xdr:cNvPr id="11" name="TextBox 11"/>
        <xdr:cNvSpPr txBox="1">
          <a:spLocks noChangeArrowheads="1"/>
        </xdr:cNvSpPr>
      </xdr:nvSpPr>
      <xdr:spPr>
        <a:xfrm>
          <a:off x="23107650" y="21812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18</xdr:col>
      <xdr:colOff>0</xdr:colOff>
      <xdr:row>10</xdr:row>
      <xdr:rowOff>0</xdr:rowOff>
    </xdr:from>
    <xdr:ext cx="104775" cy="238125"/>
    <xdr:sp>
      <xdr:nvSpPr>
        <xdr:cNvPr id="12" name="TextBox 12"/>
        <xdr:cNvSpPr txBox="1">
          <a:spLocks noChangeArrowheads="1"/>
        </xdr:cNvSpPr>
      </xdr:nvSpPr>
      <xdr:spPr>
        <a:xfrm>
          <a:off x="23107650" y="2505075"/>
          <a:ext cx="104775" cy="2381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twoCellAnchor>
    <xdr:from>
      <xdr:col>18</xdr:col>
      <xdr:colOff>0</xdr:colOff>
      <xdr:row>9</xdr:row>
      <xdr:rowOff>0</xdr:rowOff>
    </xdr:from>
    <xdr:to>
      <xdr:col>18</xdr:col>
      <xdr:colOff>0</xdr:colOff>
      <xdr:row>9</xdr:row>
      <xdr:rowOff>0</xdr:rowOff>
    </xdr:to>
    <xdr:sp>
      <xdr:nvSpPr>
        <xdr:cNvPr id="13" name="TextBox 13"/>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18</xdr:col>
      <xdr:colOff>0</xdr:colOff>
      <xdr:row>6</xdr:row>
      <xdr:rowOff>76200</xdr:rowOff>
    </xdr:from>
    <xdr:to>
      <xdr:col>18</xdr:col>
      <xdr:colOff>0</xdr:colOff>
      <xdr:row>8</xdr:row>
      <xdr:rowOff>133350</xdr:rowOff>
    </xdr:to>
    <xdr:sp>
      <xdr:nvSpPr>
        <xdr:cNvPr id="14" name="TextBox 14"/>
        <xdr:cNvSpPr txBox="1">
          <a:spLocks noChangeArrowheads="1"/>
        </xdr:cNvSpPr>
      </xdr:nvSpPr>
      <xdr:spPr>
        <a:xfrm>
          <a:off x="23107650" y="1628775"/>
          <a:ext cx="0" cy="47625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原始憑證送</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審計機關</a:t>
          </a:r>
        </a:p>
      </xdr:txBody>
    </xdr:sp>
    <xdr:clientData/>
  </xdr:twoCellAnchor>
  <xdr:twoCellAnchor>
    <xdr:from>
      <xdr:col>18</xdr:col>
      <xdr:colOff>0</xdr:colOff>
      <xdr:row>9</xdr:row>
      <xdr:rowOff>0</xdr:rowOff>
    </xdr:from>
    <xdr:to>
      <xdr:col>18</xdr:col>
      <xdr:colOff>0</xdr:colOff>
      <xdr:row>9</xdr:row>
      <xdr:rowOff>0</xdr:rowOff>
    </xdr:to>
    <xdr:sp>
      <xdr:nvSpPr>
        <xdr:cNvPr id="15" name="TextBox 15"/>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9</xdr:row>
      <xdr:rowOff>0</xdr:rowOff>
    </xdr:from>
    <xdr:to>
      <xdr:col>18</xdr:col>
      <xdr:colOff>0</xdr:colOff>
      <xdr:row>9</xdr:row>
      <xdr:rowOff>0</xdr:rowOff>
    </xdr:to>
    <xdr:sp>
      <xdr:nvSpPr>
        <xdr:cNvPr id="16" name="TextBox 16"/>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9</xdr:row>
      <xdr:rowOff>0</xdr:rowOff>
    </xdr:from>
    <xdr:to>
      <xdr:col>18</xdr:col>
      <xdr:colOff>0</xdr:colOff>
      <xdr:row>9</xdr:row>
      <xdr:rowOff>0</xdr:rowOff>
    </xdr:to>
    <xdr:sp>
      <xdr:nvSpPr>
        <xdr:cNvPr id="17" name="TextBox 17"/>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9</xdr:row>
      <xdr:rowOff>0</xdr:rowOff>
    </xdr:from>
    <xdr:to>
      <xdr:col>18</xdr:col>
      <xdr:colOff>0</xdr:colOff>
      <xdr:row>9</xdr:row>
      <xdr:rowOff>0</xdr:rowOff>
    </xdr:to>
    <xdr:sp>
      <xdr:nvSpPr>
        <xdr:cNvPr id="18" name="TextBox 18"/>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9</xdr:row>
      <xdr:rowOff>0</xdr:rowOff>
    </xdr:from>
    <xdr:to>
      <xdr:col>18</xdr:col>
      <xdr:colOff>0</xdr:colOff>
      <xdr:row>9</xdr:row>
      <xdr:rowOff>0</xdr:rowOff>
    </xdr:to>
    <xdr:sp>
      <xdr:nvSpPr>
        <xdr:cNvPr id="19" name="TextBox 19"/>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9</xdr:row>
      <xdr:rowOff>0</xdr:rowOff>
    </xdr:from>
    <xdr:to>
      <xdr:col>18</xdr:col>
      <xdr:colOff>0</xdr:colOff>
      <xdr:row>9</xdr:row>
      <xdr:rowOff>0</xdr:rowOff>
    </xdr:to>
    <xdr:sp>
      <xdr:nvSpPr>
        <xdr:cNvPr id="20" name="TextBox 20"/>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9</xdr:row>
      <xdr:rowOff>0</xdr:rowOff>
    </xdr:from>
    <xdr:to>
      <xdr:col>18</xdr:col>
      <xdr:colOff>0</xdr:colOff>
      <xdr:row>9</xdr:row>
      <xdr:rowOff>0</xdr:rowOff>
    </xdr:to>
    <xdr:sp>
      <xdr:nvSpPr>
        <xdr:cNvPr id="21" name="TextBox 21"/>
        <xdr:cNvSpPr txBox="1">
          <a:spLocks noChangeArrowheads="1"/>
        </xdr:cNvSpPr>
      </xdr:nvSpPr>
      <xdr:spPr>
        <a:xfrm>
          <a:off x="23107650" y="21812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16</xdr:col>
      <xdr:colOff>0</xdr:colOff>
      <xdr:row>9</xdr:row>
      <xdr:rowOff>0</xdr:rowOff>
    </xdr:from>
    <xdr:to>
      <xdr:col>16</xdr:col>
      <xdr:colOff>0</xdr:colOff>
      <xdr:row>9</xdr:row>
      <xdr:rowOff>0</xdr:rowOff>
    </xdr:to>
    <xdr:sp>
      <xdr:nvSpPr>
        <xdr:cNvPr id="22" name="TextBox 22"/>
        <xdr:cNvSpPr txBox="1">
          <a:spLocks noChangeArrowheads="1"/>
        </xdr:cNvSpPr>
      </xdr:nvSpPr>
      <xdr:spPr>
        <a:xfrm>
          <a:off x="20802600" y="218122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19</xdr:col>
      <xdr:colOff>0</xdr:colOff>
      <xdr:row>4</xdr:row>
      <xdr:rowOff>209550</xdr:rowOff>
    </xdr:from>
    <xdr:to>
      <xdr:col>19</xdr:col>
      <xdr:colOff>0</xdr:colOff>
      <xdr:row>9</xdr:row>
      <xdr:rowOff>0</xdr:rowOff>
    </xdr:to>
    <xdr:sp>
      <xdr:nvSpPr>
        <xdr:cNvPr id="23" name="TextBox 23"/>
        <xdr:cNvSpPr txBox="1">
          <a:spLocks noChangeArrowheads="1"/>
        </xdr:cNvSpPr>
      </xdr:nvSpPr>
      <xdr:spPr>
        <a:xfrm>
          <a:off x="24812625" y="1343025"/>
          <a:ext cx="0" cy="83820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工作計畫科目名稱及預算數</a:t>
          </a:r>
          <a:r>
            <a:rPr lang="en-US" cap="none" sz="1200" b="0" i="0" u="none" baseline="0">
              <a:latin typeface="Times New Roman"/>
              <a:ea typeface="Times New Roman"/>
              <a:cs typeface="Times New Roman"/>
            </a:rPr>
            <a:t>(</a:t>
          </a:r>
          <a:r>
            <a:rPr lang="en-US" cap="none" sz="1200" b="0" i="0" u="none" baseline="0">
              <a:latin typeface="標楷體"/>
              <a:ea typeface="標楷體"/>
              <a:cs typeface="標楷體"/>
            </a:rPr>
            <a:t>僅列補助團體私人預算金額</a:t>
          </a:r>
          <a:r>
            <a:rPr lang="en-US" cap="none" sz="1200" b="0" i="0" u="none" baseline="0">
              <a:latin typeface="Times New Roman"/>
              <a:ea typeface="Times New Roman"/>
              <a:cs typeface="Times New Roman"/>
            </a:rPr>
            <a:t>)</a:t>
          </a:r>
        </a:p>
      </xdr:txBody>
    </xdr:sp>
    <xdr:clientData/>
  </xdr:twoCellAnchor>
  <xdr:twoCellAnchor>
    <xdr:from>
      <xdr:col>19</xdr:col>
      <xdr:colOff>0</xdr:colOff>
      <xdr:row>5</xdr:row>
      <xdr:rowOff>133350</xdr:rowOff>
    </xdr:from>
    <xdr:to>
      <xdr:col>19</xdr:col>
      <xdr:colOff>0</xdr:colOff>
      <xdr:row>8</xdr:row>
      <xdr:rowOff>200025</xdr:rowOff>
    </xdr:to>
    <xdr:sp>
      <xdr:nvSpPr>
        <xdr:cNvPr id="24" name="TextBox 24"/>
        <xdr:cNvSpPr txBox="1">
          <a:spLocks noChangeArrowheads="1"/>
        </xdr:cNvSpPr>
      </xdr:nvSpPr>
      <xdr:spPr>
        <a:xfrm>
          <a:off x="24812625" y="1476375"/>
          <a:ext cx="0" cy="695325"/>
        </a:xfrm>
        <a:prstGeom prst="rect">
          <a:avLst/>
        </a:prstGeom>
        <a:solidFill>
          <a:srgbClr val="FFFFFF"/>
        </a:solidFill>
        <a:ln w="9525" cmpd="sng">
          <a:noFill/>
        </a:ln>
      </xdr:spPr>
      <xdr:txBody>
        <a:bodyPr vertOverflow="clip" wrap="square"/>
        <a:p>
          <a:pPr algn="l">
            <a:defRPr/>
          </a:pPr>
          <a:r>
            <a:rPr lang="en-US" cap="none" sz="1200" b="0" i="0" u="none" baseline="0"/>
            <a:t>補助對象(團體全銜或私人姓名)</a:t>
          </a:r>
        </a:p>
      </xdr:txBody>
    </xdr:sp>
    <xdr:clientData/>
  </xdr:twoCellAnchor>
  <xdr:twoCellAnchor>
    <xdr:from>
      <xdr:col>19</xdr:col>
      <xdr:colOff>0</xdr:colOff>
      <xdr:row>6</xdr:row>
      <xdr:rowOff>0</xdr:rowOff>
    </xdr:from>
    <xdr:to>
      <xdr:col>19</xdr:col>
      <xdr:colOff>0</xdr:colOff>
      <xdr:row>8</xdr:row>
      <xdr:rowOff>152400</xdr:rowOff>
    </xdr:to>
    <xdr:sp>
      <xdr:nvSpPr>
        <xdr:cNvPr id="25" name="TextBox 25"/>
        <xdr:cNvSpPr txBox="1">
          <a:spLocks noChangeArrowheads="1"/>
        </xdr:cNvSpPr>
      </xdr:nvSpPr>
      <xdr:spPr>
        <a:xfrm>
          <a:off x="24812625" y="1552575"/>
          <a:ext cx="0" cy="571500"/>
        </a:xfrm>
        <a:prstGeom prst="rect">
          <a:avLst/>
        </a:prstGeom>
        <a:solidFill>
          <a:srgbClr val="FFFFFF"/>
        </a:solidFill>
        <a:ln w="9525" cmpd="sng">
          <a:noFill/>
        </a:ln>
      </xdr:spPr>
      <xdr:txBody>
        <a:bodyPr vertOverflow="clip" wrap="square"/>
        <a:p>
          <a:pPr algn="l">
            <a:defRPr/>
          </a:pPr>
          <a:r>
            <a:rPr lang="en-US" cap="none" sz="1200" b="0" i="0" u="none" baseline="0"/>
            <a:t>團體或私人自付金額</a:t>
          </a:r>
        </a:p>
      </xdr:txBody>
    </xdr:sp>
    <xdr:clientData/>
  </xdr:twoCellAnchor>
  <xdr:twoCellAnchor>
    <xdr:from>
      <xdr:col>19</xdr:col>
      <xdr:colOff>0</xdr:colOff>
      <xdr:row>6</xdr:row>
      <xdr:rowOff>171450</xdr:rowOff>
    </xdr:from>
    <xdr:to>
      <xdr:col>19</xdr:col>
      <xdr:colOff>0</xdr:colOff>
      <xdr:row>8</xdr:row>
      <xdr:rowOff>171450</xdr:rowOff>
    </xdr:to>
    <xdr:sp>
      <xdr:nvSpPr>
        <xdr:cNvPr id="26" name="TextBox 26"/>
        <xdr:cNvSpPr txBox="1">
          <a:spLocks noChangeArrowheads="1"/>
        </xdr:cNvSpPr>
      </xdr:nvSpPr>
      <xdr:spPr>
        <a:xfrm>
          <a:off x="24812625" y="1724025"/>
          <a:ext cx="0" cy="419100"/>
        </a:xfrm>
        <a:prstGeom prst="rect">
          <a:avLst/>
        </a:prstGeom>
        <a:solidFill>
          <a:srgbClr val="FFFFFF"/>
        </a:solidFill>
        <a:ln w="9525" cmpd="sng">
          <a:noFill/>
        </a:ln>
      </xdr:spPr>
      <xdr:txBody>
        <a:bodyPr vertOverflow="clip" wrap="square"/>
        <a:p>
          <a:pPr algn="l">
            <a:defRPr/>
          </a:pPr>
          <a:r>
            <a:rPr lang="en-US" cap="none" sz="1200" b="0" i="0" u="none" baseline="0"/>
            <a:t>撥款情形</a:t>
          </a:r>
        </a:p>
      </xdr:txBody>
    </xdr:sp>
    <xdr:clientData/>
  </xdr:twoCellAnchor>
  <xdr:twoCellAnchor>
    <xdr:from>
      <xdr:col>19</xdr:col>
      <xdr:colOff>0</xdr:colOff>
      <xdr:row>8</xdr:row>
      <xdr:rowOff>9525</xdr:rowOff>
    </xdr:from>
    <xdr:to>
      <xdr:col>19</xdr:col>
      <xdr:colOff>0</xdr:colOff>
      <xdr:row>9</xdr:row>
      <xdr:rowOff>0</xdr:rowOff>
    </xdr:to>
    <xdr:sp>
      <xdr:nvSpPr>
        <xdr:cNvPr id="27" name="TextBox 27"/>
        <xdr:cNvSpPr txBox="1">
          <a:spLocks noChangeArrowheads="1"/>
        </xdr:cNvSpPr>
      </xdr:nvSpPr>
      <xdr:spPr>
        <a:xfrm>
          <a:off x="24812625" y="1981200"/>
          <a:ext cx="0" cy="200025"/>
        </a:xfrm>
        <a:prstGeom prst="rect">
          <a:avLst/>
        </a:prstGeom>
        <a:solidFill>
          <a:srgbClr val="FFFFFF"/>
        </a:solidFill>
        <a:ln w="9525" cmpd="sng">
          <a:noFill/>
        </a:ln>
      </xdr:spPr>
      <xdr:txBody>
        <a:bodyPr vertOverflow="clip" wrap="square"/>
        <a:p>
          <a:pPr algn="l">
            <a:defRPr/>
          </a:pPr>
          <a:r>
            <a:rPr lang="en-US" cap="none" sz="1200" b="0" i="0" u="none" baseline="0"/>
            <a:t>分攤補助款機關名稱</a:t>
          </a:r>
        </a:p>
      </xdr:txBody>
    </xdr:sp>
    <xdr:clientData/>
  </xdr:twoCellAnchor>
  <xdr:twoCellAnchor>
    <xdr:from>
      <xdr:col>19</xdr:col>
      <xdr:colOff>0</xdr:colOff>
      <xdr:row>6</xdr:row>
      <xdr:rowOff>76200</xdr:rowOff>
    </xdr:from>
    <xdr:to>
      <xdr:col>19</xdr:col>
      <xdr:colOff>0</xdr:colOff>
      <xdr:row>8</xdr:row>
      <xdr:rowOff>133350</xdr:rowOff>
    </xdr:to>
    <xdr:sp>
      <xdr:nvSpPr>
        <xdr:cNvPr id="28" name="TextBox 28"/>
        <xdr:cNvSpPr txBox="1">
          <a:spLocks noChangeArrowheads="1"/>
        </xdr:cNvSpPr>
      </xdr:nvSpPr>
      <xdr:spPr>
        <a:xfrm>
          <a:off x="24812625" y="1628775"/>
          <a:ext cx="0" cy="47625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原始憑證送</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審計機關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209550</xdr:rowOff>
    </xdr:from>
    <xdr:to>
      <xdr:col>18</xdr:col>
      <xdr:colOff>0</xdr:colOff>
      <xdr:row>38</xdr:row>
      <xdr:rowOff>0</xdr:rowOff>
    </xdr:to>
    <xdr:sp>
      <xdr:nvSpPr>
        <xdr:cNvPr id="1" name="TextBox 1"/>
        <xdr:cNvSpPr txBox="1">
          <a:spLocks noChangeArrowheads="1"/>
        </xdr:cNvSpPr>
      </xdr:nvSpPr>
      <xdr:spPr>
        <a:xfrm>
          <a:off x="23507700" y="1257300"/>
          <a:ext cx="0" cy="9896475"/>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工作計畫科目名稱及預算數</a:t>
          </a:r>
          <a:r>
            <a:rPr lang="en-US" cap="none" sz="1200" b="0" i="0" u="none" baseline="0">
              <a:latin typeface="Times New Roman"/>
              <a:ea typeface="Times New Roman"/>
              <a:cs typeface="Times New Roman"/>
            </a:rPr>
            <a:t>(</a:t>
          </a:r>
          <a:r>
            <a:rPr lang="en-US" cap="none" sz="1200" b="0" i="0" u="none" baseline="0">
              <a:latin typeface="標楷體"/>
              <a:ea typeface="標楷體"/>
              <a:cs typeface="標楷體"/>
            </a:rPr>
            <a:t>僅列補助團體私人預算金額</a:t>
          </a:r>
          <a:r>
            <a:rPr lang="en-US" cap="none" sz="1200" b="0" i="0" u="none" baseline="0">
              <a:latin typeface="Times New Roman"/>
              <a:ea typeface="Times New Roman"/>
              <a:cs typeface="Times New Roman"/>
            </a:rPr>
            <a:t>)</a:t>
          </a:r>
        </a:p>
      </xdr:txBody>
    </xdr:sp>
    <xdr:clientData/>
  </xdr:twoCellAnchor>
  <xdr:twoCellAnchor>
    <xdr:from>
      <xdr:col>18</xdr:col>
      <xdr:colOff>0</xdr:colOff>
      <xdr:row>5</xdr:row>
      <xdr:rowOff>133350</xdr:rowOff>
    </xdr:from>
    <xdr:to>
      <xdr:col>18</xdr:col>
      <xdr:colOff>0</xdr:colOff>
      <xdr:row>8</xdr:row>
      <xdr:rowOff>200025</xdr:rowOff>
    </xdr:to>
    <xdr:sp>
      <xdr:nvSpPr>
        <xdr:cNvPr id="2" name="TextBox 2"/>
        <xdr:cNvSpPr txBox="1">
          <a:spLocks noChangeArrowheads="1"/>
        </xdr:cNvSpPr>
      </xdr:nvSpPr>
      <xdr:spPr>
        <a:xfrm>
          <a:off x="23507700" y="1390650"/>
          <a:ext cx="0" cy="695325"/>
        </a:xfrm>
        <a:prstGeom prst="rect">
          <a:avLst/>
        </a:prstGeom>
        <a:solidFill>
          <a:srgbClr val="FFFFFF"/>
        </a:solidFill>
        <a:ln w="9525" cmpd="sng">
          <a:noFill/>
        </a:ln>
      </xdr:spPr>
      <xdr:txBody>
        <a:bodyPr vertOverflow="clip" wrap="square"/>
        <a:p>
          <a:pPr algn="l">
            <a:defRPr/>
          </a:pPr>
          <a:r>
            <a:rPr lang="en-US" cap="none" sz="1200" b="0" i="0" u="none" baseline="0"/>
            <a:t>補助對象(團體全銜或私人姓名)</a:t>
          </a:r>
        </a:p>
      </xdr:txBody>
    </xdr:sp>
    <xdr:clientData/>
  </xdr:twoCellAnchor>
  <xdr:twoCellAnchor>
    <xdr:from>
      <xdr:col>18</xdr:col>
      <xdr:colOff>0</xdr:colOff>
      <xdr:row>38</xdr:row>
      <xdr:rowOff>0</xdr:rowOff>
    </xdr:from>
    <xdr:to>
      <xdr:col>18</xdr:col>
      <xdr:colOff>0</xdr:colOff>
      <xdr:row>38</xdr:row>
      <xdr:rowOff>0</xdr:rowOff>
    </xdr:to>
    <xdr:sp>
      <xdr:nvSpPr>
        <xdr:cNvPr id="3" name="TextBox 3"/>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38</xdr:row>
      <xdr:rowOff>0</xdr:rowOff>
    </xdr:from>
    <xdr:to>
      <xdr:col>18</xdr:col>
      <xdr:colOff>0</xdr:colOff>
      <xdr:row>38</xdr:row>
      <xdr:rowOff>0</xdr:rowOff>
    </xdr:to>
    <xdr:sp>
      <xdr:nvSpPr>
        <xdr:cNvPr id="4" name="TextBox 4"/>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6</xdr:row>
      <xdr:rowOff>0</xdr:rowOff>
    </xdr:from>
    <xdr:to>
      <xdr:col>18</xdr:col>
      <xdr:colOff>0</xdr:colOff>
      <xdr:row>8</xdr:row>
      <xdr:rowOff>152400</xdr:rowOff>
    </xdr:to>
    <xdr:sp>
      <xdr:nvSpPr>
        <xdr:cNvPr id="5" name="TextBox 5"/>
        <xdr:cNvSpPr txBox="1">
          <a:spLocks noChangeArrowheads="1"/>
        </xdr:cNvSpPr>
      </xdr:nvSpPr>
      <xdr:spPr>
        <a:xfrm>
          <a:off x="23507700" y="1466850"/>
          <a:ext cx="0" cy="571500"/>
        </a:xfrm>
        <a:prstGeom prst="rect">
          <a:avLst/>
        </a:prstGeom>
        <a:solidFill>
          <a:srgbClr val="FFFFFF"/>
        </a:solidFill>
        <a:ln w="9525" cmpd="sng">
          <a:noFill/>
        </a:ln>
      </xdr:spPr>
      <xdr:txBody>
        <a:bodyPr vertOverflow="clip" wrap="square"/>
        <a:p>
          <a:pPr algn="l">
            <a:defRPr/>
          </a:pPr>
          <a:r>
            <a:rPr lang="en-US" cap="none" sz="1200" b="0" i="0" u="none" baseline="0"/>
            <a:t>團體或私人自付金額</a:t>
          </a:r>
        </a:p>
      </xdr:txBody>
    </xdr:sp>
    <xdr:clientData/>
  </xdr:twoCellAnchor>
  <xdr:twoCellAnchor>
    <xdr:from>
      <xdr:col>18</xdr:col>
      <xdr:colOff>0</xdr:colOff>
      <xdr:row>46</xdr:row>
      <xdr:rowOff>0</xdr:rowOff>
    </xdr:from>
    <xdr:to>
      <xdr:col>18</xdr:col>
      <xdr:colOff>0</xdr:colOff>
      <xdr:row>47</xdr:row>
      <xdr:rowOff>38100</xdr:rowOff>
    </xdr:to>
    <xdr:sp>
      <xdr:nvSpPr>
        <xdr:cNvPr id="6" name="TextBox 6"/>
        <xdr:cNvSpPr txBox="1">
          <a:spLocks noChangeArrowheads="1"/>
        </xdr:cNvSpPr>
      </xdr:nvSpPr>
      <xdr:spPr>
        <a:xfrm>
          <a:off x="23507700" y="13258800"/>
          <a:ext cx="0" cy="666750"/>
        </a:xfrm>
        <a:prstGeom prst="rect">
          <a:avLst/>
        </a:prstGeom>
        <a:solidFill>
          <a:srgbClr val="FFFFFF"/>
        </a:solidFill>
        <a:ln w="9525" cmpd="sng">
          <a:noFill/>
        </a:ln>
      </xdr:spPr>
      <xdr:txBody>
        <a:bodyPr vertOverflow="clip" wrap="square"/>
        <a:p>
          <a:pPr algn="l">
            <a:defRPr/>
          </a:pPr>
          <a:r>
            <a:rPr lang="en-US" cap="none" sz="1200" b="0" i="0" u="none" baseline="0"/>
            <a:t>本季撥款金額</a:t>
          </a:r>
        </a:p>
      </xdr:txBody>
    </xdr:sp>
    <xdr:clientData/>
  </xdr:twoCellAnchor>
  <xdr:twoCellAnchor>
    <xdr:from>
      <xdr:col>18</xdr:col>
      <xdr:colOff>0</xdr:colOff>
      <xdr:row>38</xdr:row>
      <xdr:rowOff>0</xdr:rowOff>
    </xdr:from>
    <xdr:to>
      <xdr:col>18</xdr:col>
      <xdr:colOff>0</xdr:colOff>
      <xdr:row>38</xdr:row>
      <xdr:rowOff>0</xdr:rowOff>
    </xdr:to>
    <xdr:sp>
      <xdr:nvSpPr>
        <xdr:cNvPr id="7" name="TextBox 7"/>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6</xdr:row>
      <xdr:rowOff>171450</xdr:rowOff>
    </xdr:from>
    <xdr:to>
      <xdr:col>18</xdr:col>
      <xdr:colOff>0</xdr:colOff>
      <xdr:row>8</xdr:row>
      <xdr:rowOff>171450</xdr:rowOff>
    </xdr:to>
    <xdr:sp>
      <xdr:nvSpPr>
        <xdr:cNvPr id="8" name="TextBox 8"/>
        <xdr:cNvSpPr txBox="1">
          <a:spLocks noChangeArrowheads="1"/>
        </xdr:cNvSpPr>
      </xdr:nvSpPr>
      <xdr:spPr>
        <a:xfrm>
          <a:off x="23507700" y="1638300"/>
          <a:ext cx="0" cy="419100"/>
        </a:xfrm>
        <a:prstGeom prst="rect">
          <a:avLst/>
        </a:prstGeom>
        <a:solidFill>
          <a:srgbClr val="FFFFFF"/>
        </a:solidFill>
        <a:ln w="9525" cmpd="sng">
          <a:noFill/>
        </a:ln>
      </xdr:spPr>
      <xdr:txBody>
        <a:bodyPr vertOverflow="clip" wrap="square"/>
        <a:p>
          <a:pPr algn="l">
            <a:defRPr/>
          </a:pPr>
          <a:r>
            <a:rPr lang="en-US" cap="none" sz="1200" b="0" i="0" u="none" baseline="0"/>
            <a:t>撥款情形</a:t>
          </a:r>
        </a:p>
      </xdr:txBody>
    </xdr:sp>
    <xdr:clientData/>
  </xdr:twoCellAnchor>
  <xdr:twoCellAnchor>
    <xdr:from>
      <xdr:col>18</xdr:col>
      <xdr:colOff>0</xdr:colOff>
      <xdr:row>8</xdr:row>
      <xdr:rowOff>9525</xdr:rowOff>
    </xdr:from>
    <xdr:to>
      <xdr:col>18</xdr:col>
      <xdr:colOff>0</xdr:colOff>
      <xdr:row>38</xdr:row>
      <xdr:rowOff>0</xdr:rowOff>
    </xdr:to>
    <xdr:sp>
      <xdr:nvSpPr>
        <xdr:cNvPr id="9" name="TextBox 9"/>
        <xdr:cNvSpPr txBox="1">
          <a:spLocks noChangeArrowheads="1"/>
        </xdr:cNvSpPr>
      </xdr:nvSpPr>
      <xdr:spPr>
        <a:xfrm>
          <a:off x="23507700" y="1895475"/>
          <a:ext cx="0" cy="9258300"/>
        </a:xfrm>
        <a:prstGeom prst="rect">
          <a:avLst/>
        </a:prstGeom>
        <a:solidFill>
          <a:srgbClr val="FFFFFF"/>
        </a:solidFill>
        <a:ln w="9525" cmpd="sng">
          <a:noFill/>
        </a:ln>
      </xdr:spPr>
      <xdr:txBody>
        <a:bodyPr vertOverflow="clip" wrap="square"/>
        <a:p>
          <a:pPr algn="l">
            <a:defRPr/>
          </a:pPr>
          <a:r>
            <a:rPr lang="en-US" cap="none" sz="1200" b="0" i="0" u="none" baseline="0"/>
            <a:t>分攤補助款機關名稱</a:t>
          </a:r>
        </a:p>
      </xdr:txBody>
    </xdr:sp>
    <xdr:clientData/>
  </xdr:twoCellAnchor>
  <xdr:twoCellAnchor>
    <xdr:from>
      <xdr:col>18</xdr:col>
      <xdr:colOff>0</xdr:colOff>
      <xdr:row>38</xdr:row>
      <xdr:rowOff>0</xdr:rowOff>
    </xdr:from>
    <xdr:to>
      <xdr:col>18</xdr:col>
      <xdr:colOff>0</xdr:colOff>
      <xdr:row>38</xdr:row>
      <xdr:rowOff>0</xdr:rowOff>
    </xdr:to>
    <xdr:sp>
      <xdr:nvSpPr>
        <xdr:cNvPr id="10" name="TextBox 10"/>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38</xdr:row>
      <xdr:rowOff>0</xdr:rowOff>
    </xdr:from>
    <xdr:to>
      <xdr:col>18</xdr:col>
      <xdr:colOff>0</xdr:colOff>
      <xdr:row>38</xdr:row>
      <xdr:rowOff>0</xdr:rowOff>
    </xdr:to>
    <xdr:sp>
      <xdr:nvSpPr>
        <xdr:cNvPr id="11" name="TextBox 11"/>
        <xdr:cNvSpPr txBox="1">
          <a:spLocks noChangeArrowheads="1"/>
        </xdr:cNvSpPr>
      </xdr:nvSpPr>
      <xdr:spPr>
        <a:xfrm>
          <a:off x="23507700" y="111537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18</xdr:col>
      <xdr:colOff>0</xdr:colOff>
      <xdr:row>52</xdr:row>
      <xdr:rowOff>142875</xdr:rowOff>
    </xdr:from>
    <xdr:ext cx="76200" cy="190500"/>
    <xdr:sp>
      <xdr:nvSpPr>
        <xdr:cNvPr id="12" name="TextBox 12"/>
        <xdr:cNvSpPr txBox="1">
          <a:spLocks noChangeArrowheads="1"/>
        </xdr:cNvSpPr>
      </xdr:nvSpPr>
      <xdr:spPr>
        <a:xfrm>
          <a:off x="23507700" y="16278225"/>
          <a:ext cx="76200" cy="19050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twoCellAnchor>
    <xdr:from>
      <xdr:col>18</xdr:col>
      <xdr:colOff>0</xdr:colOff>
      <xdr:row>38</xdr:row>
      <xdr:rowOff>0</xdr:rowOff>
    </xdr:from>
    <xdr:to>
      <xdr:col>18</xdr:col>
      <xdr:colOff>0</xdr:colOff>
      <xdr:row>38</xdr:row>
      <xdr:rowOff>0</xdr:rowOff>
    </xdr:to>
    <xdr:sp>
      <xdr:nvSpPr>
        <xdr:cNvPr id="13" name="TextBox 13"/>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18</xdr:col>
      <xdr:colOff>0</xdr:colOff>
      <xdr:row>6</xdr:row>
      <xdr:rowOff>76200</xdr:rowOff>
    </xdr:from>
    <xdr:to>
      <xdr:col>18</xdr:col>
      <xdr:colOff>0</xdr:colOff>
      <xdr:row>8</xdr:row>
      <xdr:rowOff>133350</xdr:rowOff>
    </xdr:to>
    <xdr:sp>
      <xdr:nvSpPr>
        <xdr:cNvPr id="14" name="TextBox 14"/>
        <xdr:cNvSpPr txBox="1">
          <a:spLocks noChangeArrowheads="1"/>
        </xdr:cNvSpPr>
      </xdr:nvSpPr>
      <xdr:spPr>
        <a:xfrm>
          <a:off x="23507700" y="1543050"/>
          <a:ext cx="0" cy="47625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原始憑證送</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審計機關</a:t>
          </a:r>
        </a:p>
      </xdr:txBody>
    </xdr:sp>
    <xdr:clientData/>
  </xdr:twoCellAnchor>
  <xdr:twoCellAnchor>
    <xdr:from>
      <xdr:col>18</xdr:col>
      <xdr:colOff>0</xdr:colOff>
      <xdr:row>47</xdr:row>
      <xdr:rowOff>0</xdr:rowOff>
    </xdr:from>
    <xdr:to>
      <xdr:col>18</xdr:col>
      <xdr:colOff>0</xdr:colOff>
      <xdr:row>47</xdr:row>
      <xdr:rowOff>200025</xdr:rowOff>
    </xdr:to>
    <xdr:sp>
      <xdr:nvSpPr>
        <xdr:cNvPr id="15" name="TextBox 15"/>
        <xdr:cNvSpPr txBox="1">
          <a:spLocks noChangeArrowheads="1"/>
        </xdr:cNvSpPr>
      </xdr:nvSpPr>
      <xdr:spPr>
        <a:xfrm>
          <a:off x="23507700" y="13887450"/>
          <a:ext cx="0" cy="200025"/>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38</xdr:row>
      <xdr:rowOff>0</xdr:rowOff>
    </xdr:from>
    <xdr:to>
      <xdr:col>18</xdr:col>
      <xdr:colOff>0</xdr:colOff>
      <xdr:row>38</xdr:row>
      <xdr:rowOff>0</xdr:rowOff>
    </xdr:to>
    <xdr:sp>
      <xdr:nvSpPr>
        <xdr:cNvPr id="16" name="TextBox 16"/>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38</xdr:row>
      <xdr:rowOff>0</xdr:rowOff>
    </xdr:from>
    <xdr:to>
      <xdr:col>18</xdr:col>
      <xdr:colOff>0</xdr:colOff>
      <xdr:row>38</xdr:row>
      <xdr:rowOff>0</xdr:rowOff>
    </xdr:to>
    <xdr:sp>
      <xdr:nvSpPr>
        <xdr:cNvPr id="17" name="TextBox 17"/>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38</xdr:row>
      <xdr:rowOff>0</xdr:rowOff>
    </xdr:from>
    <xdr:to>
      <xdr:col>18</xdr:col>
      <xdr:colOff>0</xdr:colOff>
      <xdr:row>38</xdr:row>
      <xdr:rowOff>0</xdr:rowOff>
    </xdr:to>
    <xdr:sp>
      <xdr:nvSpPr>
        <xdr:cNvPr id="18" name="TextBox 18"/>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38</xdr:row>
      <xdr:rowOff>0</xdr:rowOff>
    </xdr:from>
    <xdr:to>
      <xdr:col>18</xdr:col>
      <xdr:colOff>0</xdr:colOff>
      <xdr:row>38</xdr:row>
      <xdr:rowOff>0</xdr:rowOff>
    </xdr:to>
    <xdr:sp>
      <xdr:nvSpPr>
        <xdr:cNvPr id="19" name="TextBox 19"/>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38</xdr:row>
      <xdr:rowOff>0</xdr:rowOff>
    </xdr:from>
    <xdr:to>
      <xdr:col>18</xdr:col>
      <xdr:colOff>0</xdr:colOff>
      <xdr:row>38</xdr:row>
      <xdr:rowOff>0</xdr:rowOff>
    </xdr:to>
    <xdr:sp>
      <xdr:nvSpPr>
        <xdr:cNvPr id="20" name="TextBox 20"/>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38</xdr:row>
      <xdr:rowOff>0</xdr:rowOff>
    </xdr:from>
    <xdr:to>
      <xdr:col>18</xdr:col>
      <xdr:colOff>0</xdr:colOff>
      <xdr:row>38</xdr:row>
      <xdr:rowOff>0</xdr:rowOff>
    </xdr:to>
    <xdr:sp>
      <xdr:nvSpPr>
        <xdr:cNvPr id="21" name="TextBox 21"/>
        <xdr:cNvSpPr txBox="1">
          <a:spLocks noChangeArrowheads="1"/>
        </xdr:cNvSpPr>
      </xdr:nvSpPr>
      <xdr:spPr>
        <a:xfrm>
          <a:off x="23507700" y="1115377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16</xdr:col>
      <xdr:colOff>0</xdr:colOff>
      <xdr:row>53</xdr:row>
      <xdr:rowOff>0</xdr:rowOff>
    </xdr:from>
    <xdr:to>
      <xdr:col>16</xdr:col>
      <xdr:colOff>0</xdr:colOff>
      <xdr:row>53</xdr:row>
      <xdr:rowOff>0</xdr:rowOff>
    </xdr:to>
    <xdr:sp>
      <xdr:nvSpPr>
        <xdr:cNvPr id="22" name="TextBox 22"/>
        <xdr:cNvSpPr txBox="1">
          <a:spLocks noChangeArrowheads="1"/>
        </xdr:cNvSpPr>
      </xdr:nvSpPr>
      <xdr:spPr>
        <a:xfrm>
          <a:off x="22021800" y="16344900"/>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4</xdr:row>
      <xdr:rowOff>209550</xdr:rowOff>
    </xdr:from>
    <xdr:to>
      <xdr:col>18</xdr:col>
      <xdr:colOff>0</xdr:colOff>
      <xdr:row>9</xdr:row>
      <xdr:rowOff>0</xdr:rowOff>
    </xdr:to>
    <xdr:sp>
      <xdr:nvSpPr>
        <xdr:cNvPr id="23" name="TextBox 23"/>
        <xdr:cNvSpPr txBox="1">
          <a:spLocks noChangeArrowheads="1"/>
        </xdr:cNvSpPr>
      </xdr:nvSpPr>
      <xdr:spPr>
        <a:xfrm>
          <a:off x="23507700" y="1257300"/>
          <a:ext cx="0" cy="83820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工作計畫科目名稱及預算數</a:t>
          </a:r>
          <a:r>
            <a:rPr lang="en-US" cap="none" sz="1200" b="0" i="0" u="none" baseline="0">
              <a:latin typeface="Times New Roman"/>
              <a:ea typeface="Times New Roman"/>
              <a:cs typeface="Times New Roman"/>
            </a:rPr>
            <a:t>(</a:t>
          </a:r>
          <a:r>
            <a:rPr lang="en-US" cap="none" sz="1200" b="0" i="0" u="none" baseline="0">
              <a:latin typeface="標楷體"/>
              <a:ea typeface="標楷體"/>
              <a:cs typeface="標楷體"/>
            </a:rPr>
            <a:t>僅列補助團體私人預算金額</a:t>
          </a:r>
          <a:r>
            <a:rPr lang="en-US" cap="none" sz="1200" b="0" i="0" u="none" baseline="0">
              <a:latin typeface="Times New Roman"/>
              <a:ea typeface="Times New Roman"/>
              <a:cs typeface="Times New Roman"/>
            </a:rPr>
            <a:t>)</a:t>
          </a:r>
        </a:p>
      </xdr:txBody>
    </xdr:sp>
    <xdr:clientData/>
  </xdr:twoCellAnchor>
  <xdr:twoCellAnchor>
    <xdr:from>
      <xdr:col>18</xdr:col>
      <xdr:colOff>0</xdr:colOff>
      <xdr:row>5</xdr:row>
      <xdr:rowOff>133350</xdr:rowOff>
    </xdr:from>
    <xdr:to>
      <xdr:col>18</xdr:col>
      <xdr:colOff>0</xdr:colOff>
      <xdr:row>8</xdr:row>
      <xdr:rowOff>200025</xdr:rowOff>
    </xdr:to>
    <xdr:sp>
      <xdr:nvSpPr>
        <xdr:cNvPr id="24" name="TextBox 24"/>
        <xdr:cNvSpPr txBox="1">
          <a:spLocks noChangeArrowheads="1"/>
        </xdr:cNvSpPr>
      </xdr:nvSpPr>
      <xdr:spPr>
        <a:xfrm>
          <a:off x="23507700" y="1390650"/>
          <a:ext cx="0" cy="695325"/>
        </a:xfrm>
        <a:prstGeom prst="rect">
          <a:avLst/>
        </a:prstGeom>
        <a:solidFill>
          <a:srgbClr val="FFFFFF"/>
        </a:solidFill>
        <a:ln w="9525" cmpd="sng">
          <a:noFill/>
        </a:ln>
      </xdr:spPr>
      <xdr:txBody>
        <a:bodyPr vertOverflow="clip" wrap="square"/>
        <a:p>
          <a:pPr algn="l">
            <a:defRPr/>
          </a:pPr>
          <a:r>
            <a:rPr lang="en-US" cap="none" sz="1200" b="0" i="0" u="none" baseline="0"/>
            <a:t>補助對象(團體全銜或私人姓名)</a:t>
          </a:r>
        </a:p>
      </xdr:txBody>
    </xdr:sp>
    <xdr:clientData/>
  </xdr:twoCellAnchor>
  <xdr:twoCellAnchor>
    <xdr:from>
      <xdr:col>18</xdr:col>
      <xdr:colOff>0</xdr:colOff>
      <xdr:row>9</xdr:row>
      <xdr:rowOff>0</xdr:rowOff>
    </xdr:from>
    <xdr:to>
      <xdr:col>18</xdr:col>
      <xdr:colOff>0</xdr:colOff>
      <xdr:row>9</xdr:row>
      <xdr:rowOff>0</xdr:rowOff>
    </xdr:to>
    <xdr:sp>
      <xdr:nvSpPr>
        <xdr:cNvPr id="25" name="TextBox 25"/>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9</xdr:row>
      <xdr:rowOff>0</xdr:rowOff>
    </xdr:from>
    <xdr:to>
      <xdr:col>18</xdr:col>
      <xdr:colOff>0</xdr:colOff>
      <xdr:row>9</xdr:row>
      <xdr:rowOff>0</xdr:rowOff>
    </xdr:to>
    <xdr:sp>
      <xdr:nvSpPr>
        <xdr:cNvPr id="26" name="TextBox 26"/>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6</xdr:row>
      <xdr:rowOff>0</xdr:rowOff>
    </xdr:from>
    <xdr:to>
      <xdr:col>18</xdr:col>
      <xdr:colOff>0</xdr:colOff>
      <xdr:row>8</xdr:row>
      <xdr:rowOff>152400</xdr:rowOff>
    </xdr:to>
    <xdr:sp>
      <xdr:nvSpPr>
        <xdr:cNvPr id="27" name="TextBox 27"/>
        <xdr:cNvSpPr txBox="1">
          <a:spLocks noChangeArrowheads="1"/>
        </xdr:cNvSpPr>
      </xdr:nvSpPr>
      <xdr:spPr>
        <a:xfrm>
          <a:off x="23507700" y="1466850"/>
          <a:ext cx="0" cy="571500"/>
        </a:xfrm>
        <a:prstGeom prst="rect">
          <a:avLst/>
        </a:prstGeom>
        <a:solidFill>
          <a:srgbClr val="FFFFFF"/>
        </a:solidFill>
        <a:ln w="9525" cmpd="sng">
          <a:noFill/>
        </a:ln>
      </xdr:spPr>
      <xdr:txBody>
        <a:bodyPr vertOverflow="clip" wrap="square"/>
        <a:p>
          <a:pPr algn="l">
            <a:defRPr/>
          </a:pPr>
          <a:r>
            <a:rPr lang="en-US" cap="none" sz="1200" b="0" i="0" u="none" baseline="0"/>
            <a:t>團體或私人自付金額</a:t>
          </a:r>
        </a:p>
      </xdr:txBody>
    </xdr:sp>
    <xdr:clientData/>
  </xdr:twoCellAnchor>
  <xdr:twoCellAnchor>
    <xdr:from>
      <xdr:col>18</xdr:col>
      <xdr:colOff>0</xdr:colOff>
      <xdr:row>9</xdr:row>
      <xdr:rowOff>0</xdr:rowOff>
    </xdr:from>
    <xdr:to>
      <xdr:col>18</xdr:col>
      <xdr:colOff>0</xdr:colOff>
      <xdr:row>9</xdr:row>
      <xdr:rowOff>0</xdr:rowOff>
    </xdr:to>
    <xdr:sp>
      <xdr:nvSpPr>
        <xdr:cNvPr id="28" name="TextBox 28"/>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本季撥款金額</a:t>
          </a:r>
        </a:p>
      </xdr:txBody>
    </xdr:sp>
    <xdr:clientData/>
  </xdr:twoCellAnchor>
  <xdr:twoCellAnchor>
    <xdr:from>
      <xdr:col>18</xdr:col>
      <xdr:colOff>0</xdr:colOff>
      <xdr:row>9</xdr:row>
      <xdr:rowOff>0</xdr:rowOff>
    </xdr:from>
    <xdr:to>
      <xdr:col>18</xdr:col>
      <xdr:colOff>0</xdr:colOff>
      <xdr:row>9</xdr:row>
      <xdr:rowOff>0</xdr:rowOff>
    </xdr:to>
    <xdr:sp>
      <xdr:nvSpPr>
        <xdr:cNvPr id="29" name="TextBox 29"/>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6</xdr:row>
      <xdr:rowOff>171450</xdr:rowOff>
    </xdr:from>
    <xdr:to>
      <xdr:col>18</xdr:col>
      <xdr:colOff>0</xdr:colOff>
      <xdr:row>8</xdr:row>
      <xdr:rowOff>171450</xdr:rowOff>
    </xdr:to>
    <xdr:sp>
      <xdr:nvSpPr>
        <xdr:cNvPr id="30" name="TextBox 30"/>
        <xdr:cNvSpPr txBox="1">
          <a:spLocks noChangeArrowheads="1"/>
        </xdr:cNvSpPr>
      </xdr:nvSpPr>
      <xdr:spPr>
        <a:xfrm>
          <a:off x="23507700" y="1638300"/>
          <a:ext cx="0" cy="419100"/>
        </a:xfrm>
        <a:prstGeom prst="rect">
          <a:avLst/>
        </a:prstGeom>
        <a:solidFill>
          <a:srgbClr val="FFFFFF"/>
        </a:solidFill>
        <a:ln w="9525" cmpd="sng">
          <a:noFill/>
        </a:ln>
      </xdr:spPr>
      <xdr:txBody>
        <a:bodyPr vertOverflow="clip" wrap="square"/>
        <a:p>
          <a:pPr algn="l">
            <a:defRPr/>
          </a:pPr>
          <a:r>
            <a:rPr lang="en-US" cap="none" sz="1200" b="0" i="0" u="none" baseline="0"/>
            <a:t>撥款情形</a:t>
          </a:r>
        </a:p>
      </xdr:txBody>
    </xdr:sp>
    <xdr:clientData/>
  </xdr:twoCellAnchor>
  <xdr:twoCellAnchor>
    <xdr:from>
      <xdr:col>18</xdr:col>
      <xdr:colOff>0</xdr:colOff>
      <xdr:row>8</xdr:row>
      <xdr:rowOff>9525</xdr:rowOff>
    </xdr:from>
    <xdr:to>
      <xdr:col>18</xdr:col>
      <xdr:colOff>0</xdr:colOff>
      <xdr:row>9</xdr:row>
      <xdr:rowOff>0</xdr:rowOff>
    </xdr:to>
    <xdr:sp>
      <xdr:nvSpPr>
        <xdr:cNvPr id="31" name="TextBox 31"/>
        <xdr:cNvSpPr txBox="1">
          <a:spLocks noChangeArrowheads="1"/>
        </xdr:cNvSpPr>
      </xdr:nvSpPr>
      <xdr:spPr>
        <a:xfrm>
          <a:off x="23507700" y="1895475"/>
          <a:ext cx="0" cy="200025"/>
        </a:xfrm>
        <a:prstGeom prst="rect">
          <a:avLst/>
        </a:prstGeom>
        <a:solidFill>
          <a:srgbClr val="FFFFFF"/>
        </a:solidFill>
        <a:ln w="9525" cmpd="sng">
          <a:noFill/>
        </a:ln>
      </xdr:spPr>
      <xdr:txBody>
        <a:bodyPr vertOverflow="clip" wrap="square"/>
        <a:p>
          <a:pPr algn="l">
            <a:defRPr/>
          </a:pPr>
          <a:r>
            <a:rPr lang="en-US" cap="none" sz="1200" b="0" i="0" u="none" baseline="0"/>
            <a:t>分攤補助款機關名稱</a:t>
          </a:r>
        </a:p>
      </xdr:txBody>
    </xdr:sp>
    <xdr:clientData/>
  </xdr:twoCellAnchor>
  <xdr:twoCellAnchor>
    <xdr:from>
      <xdr:col>18</xdr:col>
      <xdr:colOff>0</xdr:colOff>
      <xdr:row>9</xdr:row>
      <xdr:rowOff>0</xdr:rowOff>
    </xdr:from>
    <xdr:to>
      <xdr:col>18</xdr:col>
      <xdr:colOff>0</xdr:colOff>
      <xdr:row>9</xdr:row>
      <xdr:rowOff>0</xdr:rowOff>
    </xdr:to>
    <xdr:sp>
      <xdr:nvSpPr>
        <xdr:cNvPr id="32" name="TextBox 32"/>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9</xdr:row>
      <xdr:rowOff>0</xdr:rowOff>
    </xdr:from>
    <xdr:to>
      <xdr:col>18</xdr:col>
      <xdr:colOff>0</xdr:colOff>
      <xdr:row>9</xdr:row>
      <xdr:rowOff>0</xdr:rowOff>
    </xdr:to>
    <xdr:sp>
      <xdr:nvSpPr>
        <xdr:cNvPr id="33" name="TextBox 33"/>
        <xdr:cNvSpPr txBox="1">
          <a:spLocks noChangeArrowheads="1"/>
        </xdr:cNvSpPr>
      </xdr:nvSpPr>
      <xdr:spPr>
        <a:xfrm>
          <a:off x="23507700" y="2095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18</xdr:col>
      <xdr:colOff>0</xdr:colOff>
      <xdr:row>10</xdr:row>
      <xdr:rowOff>0</xdr:rowOff>
    </xdr:from>
    <xdr:ext cx="76200" cy="247650"/>
    <xdr:sp>
      <xdr:nvSpPr>
        <xdr:cNvPr id="34" name="TextBox 34"/>
        <xdr:cNvSpPr txBox="1">
          <a:spLocks noChangeArrowheads="1"/>
        </xdr:cNvSpPr>
      </xdr:nvSpPr>
      <xdr:spPr>
        <a:xfrm>
          <a:off x="23507700" y="2305050"/>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twoCellAnchor>
    <xdr:from>
      <xdr:col>18</xdr:col>
      <xdr:colOff>0</xdr:colOff>
      <xdr:row>9</xdr:row>
      <xdr:rowOff>0</xdr:rowOff>
    </xdr:from>
    <xdr:to>
      <xdr:col>18</xdr:col>
      <xdr:colOff>0</xdr:colOff>
      <xdr:row>9</xdr:row>
      <xdr:rowOff>0</xdr:rowOff>
    </xdr:to>
    <xdr:sp>
      <xdr:nvSpPr>
        <xdr:cNvPr id="35" name="TextBox 35"/>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18</xdr:col>
      <xdr:colOff>0</xdr:colOff>
      <xdr:row>6</xdr:row>
      <xdr:rowOff>76200</xdr:rowOff>
    </xdr:from>
    <xdr:to>
      <xdr:col>18</xdr:col>
      <xdr:colOff>0</xdr:colOff>
      <xdr:row>8</xdr:row>
      <xdr:rowOff>133350</xdr:rowOff>
    </xdr:to>
    <xdr:sp>
      <xdr:nvSpPr>
        <xdr:cNvPr id="36" name="TextBox 36"/>
        <xdr:cNvSpPr txBox="1">
          <a:spLocks noChangeArrowheads="1"/>
        </xdr:cNvSpPr>
      </xdr:nvSpPr>
      <xdr:spPr>
        <a:xfrm>
          <a:off x="23507700" y="1543050"/>
          <a:ext cx="0" cy="47625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原始憑證送</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審計機關</a:t>
          </a:r>
        </a:p>
      </xdr:txBody>
    </xdr:sp>
    <xdr:clientData/>
  </xdr:twoCellAnchor>
  <xdr:twoCellAnchor>
    <xdr:from>
      <xdr:col>18</xdr:col>
      <xdr:colOff>0</xdr:colOff>
      <xdr:row>9</xdr:row>
      <xdr:rowOff>0</xdr:rowOff>
    </xdr:from>
    <xdr:to>
      <xdr:col>18</xdr:col>
      <xdr:colOff>0</xdr:colOff>
      <xdr:row>9</xdr:row>
      <xdr:rowOff>0</xdr:rowOff>
    </xdr:to>
    <xdr:sp>
      <xdr:nvSpPr>
        <xdr:cNvPr id="37" name="TextBox 37"/>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9</xdr:row>
      <xdr:rowOff>0</xdr:rowOff>
    </xdr:from>
    <xdr:to>
      <xdr:col>18</xdr:col>
      <xdr:colOff>0</xdr:colOff>
      <xdr:row>9</xdr:row>
      <xdr:rowOff>0</xdr:rowOff>
    </xdr:to>
    <xdr:sp>
      <xdr:nvSpPr>
        <xdr:cNvPr id="38" name="TextBox 38"/>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9</xdr:row>
      <xdr:rowOff>0</xdr:rowOff>
    </xdr:from>
    <xdr:to>
      <xdr:col>18</xdr:col>
      <xdr:colOff>0</xdr:colOff>
      <xdr:row>9</xdr:row>
      <xdr:rowOff>0</xdr:rowOff>
    </xdr:to>
    <xdr:sp>
      <xdr:nvSpPr>
        <xdr:cNvPr id="39" name="TextBox 39"/>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9</xdr:row>
      <xdr:rowOff>0</xdr:rowOff>
    </xdr:from>
    <xdr:to>
      <xdr:col>18</xdr:col>
      <xdr:colOff>0</xdr:colOff>
      <xdr:row>9</xdr:row>
      <xdr:rowOff>0</xdr:rowOff>
    </xdr:to>
    <xdr:sp>
      <xdr:nvSpPr>
        <xdr:cNvPr id="40" name="TextBox 40"/>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9</xdr:row>
      <xdr:rowOff>0</xdr:rowOff>
    </xdr:from>
    <xdr:to>
      <xdr:col>18</xdr:col>
      <xdr:colOff>0</xdr:colOff>
      <xdr:row>9</xdr:row>
      <xdr:rowOff>0</xdr:rowOff>
    </xdr:to>
    <xdr:sp>
      <xdr:nvSpPr>
        <xdr:cNvPr id="41" name="TextBox 41"/>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9</xdr:row>
      <xdr:rowOff>0</xdr:rowOff>
    </xdr:from>
    <xdr:to>
      <xdr:col>18</xdr:col>
      <xdr:colOff>0</xdr:colOff>
      <xdr:row>9</xdr:row>
      <xdr:rowOff>0</xdr:rowOff>
    </xdr:to>
    <xdr:sp>
      <xdr:nvSpPr>
        <xdr:cNvPr id="42" name="TextBox 42"/>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9</xdr:row>
      <xdr:rowOff>0</xdr:rowOff>
    </xdr:from>
    <xdr:to>
      <xdr:col>18</xdr:col>
      <xdr:colOff>0</xdr:colOff>
      <xdr:row>9</xdr:row>
      <xdr:rowOff>0</xdr:rowOff>
    </xdr:to>
    <xdr:sp>
      <xdr:nvSpPr>
        <xdr:cNvPr id="43" name="TextBox 43"/>
        <xdr:cNvSpPr txBox="1">
          <a:spLocks noChangeArrowheads="1"/>
        </xdr:cNvSpPr>
      </xdr:nvSpPr>
      <xdr:spPr>
        <a:xfrm>
          <a:off x="23507700" y="2095500"/>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16</xdr:col>
      <xdr:colOff>0</xdr:colOff>
      <xdr:row>9</xdr:row>
      <xdr:rowOff>0</xdr:rowOff>
    </xdr:from>
    <xdr:to>
      <xdr:col>16</xdr:col>
      <xdr:colOff>0</xdr:colOff>
      <xdr:row>9</xdr:row>
      <xdr:rowOff>0</xdr:rowOff>
    </xdr:to>
    <xdr:sp>
      <xdr:nvSpPr>
        <xdr:cNvPr id="44" name="TextBox 44"/>
        <xdr:cNvSpPr txBox="1">
          <a:spLocks noChangeArrowheads="1"/>
        </xdr:cNvSpPr>
      </xdr:nvSpPr>
      <xdr:spPr>
        <a:xfrm>
          <a:off x="22021800" y="2095500"/>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25</xdr:row>
      <xdr:rowOff>0</xdr:rowOff>
    </xdr:from>
    <xdr:to>
      <xdr:col>18</xdr:col>
      <xdr:colOff>0</xdr:colOff>
      <xdr:row>25</xdr:row>
      <xdr:rowOff>0</xdr:rowOff>
    </xdr:to>
    <xdr:sp>
      <xdr:nvSpPr>
        <xdr:cNvPr id="45" name="TextBox 45"/>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25</xdr:row>
      <xdr:rowOff>0</xdr:rowOff>
    </xdr:from>
    <xdr:to>
      <xdr:col>18</xdr:col>
      <xdr:colOff>0</xdr:colOff>
      <xdr:row>25</xdr:row>
      <xdr:rowOff>0</xdr:rowOff>
    </xdr:to>
    <xdr:sp>
      <xdr:nvSpPr>
        <xdr:cNvPr id="46" name="TextBox 46"/>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25</xdr:row>
      <xdr:rowOff>0</xdr:rowOff>
    </xdr:from>
    <xdr:to>
      <xdr:col>18</xdr:col>
      <xdr:colOff>0</xdr:colOff>
      <xdr:row>25</xdr:row>
      <xdr:rowOff>0</xdr:rowOff>
    </xdr:to>
    <xdr:sp>
      <xdr:nvSpPr>
        <xdr:cNvPr id="47" name="TextBox 47"/>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本季撥款金額</a:t>
          </a:r>
        </a:p>
      </xdr:txBody>
    </xdr:sp>
    <xdr:clientData/>
  </xdr:twoCellAnchor>
  <xdr:twoCellAnchor>
    <xdr:from>
      <xdr:col>18</xdr:col>
      <xdr:colOff>0</xdr:colOff>
      <xdr:row>25</xdr:row>
      <xdr:rowOff>0</xdr:rowOff>
    </xdr:from>
    <xdr:to>
      <xdr:col>18</xdr:col>
      <xdr:colOff>0</xdr:colOff>
      <xdr:row>25</xdr:row>
      <xdr:rowOff>0</xdr:rowOff>
    </xdr:to>
    <xdr:sp>
      <xdr:nvSpPr>
        <xdr:cNvPr id="48" name="TextBox 48"/>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25</xdr:row>
      <xdr:rowOff>0</xdr:rowOff>
    </xdr:from>
    <xdr:to>
      <xdr:col>18</xdr:col>
      <xdr:colOff>0</xdr:colOff>
      <xdr:row>25</xdr:row>
      <xdr:rowOff>0</xdr:rowOff>
    </xdr:to>
    <xdr:sp>
      <xdr:nvSpPr>
        <xdr:cNvPr id="49" name="TextBox 49"/>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25</xdr:row>
      <xdr:rowOff>0</xdr:rowOff>
    </xdr:from>
    <xdr:to>
      <xdr:col>18</xdr:col>
      <xdr:colOff>0</xdr:colOff>
      <xdr:row>25</xdr:row>
      <xdr:rowOff>0</xdr:rowOff>
    </xdr:to>
    <xdr:sp>
      <xdr:nvSpPr>
        <xdr:cNvPr id="50" name="TextBox 50"/>
        <xdr:cNvSpPr txBox="1">
          <a:spLocks noChangeArrowheads="1"/>
        </xdr:cNvSpPr>
      </xdr:nvSpPr>
      <xdr:spPr>
        <a:xfrm>
          <a:off x="23507700" y="7210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25</xdr:row>
      <xdr:rowOff>0</xdr:rowOff>
    </xdr:from>
    <xdr:to>
      <xdr:col>18</xdr:col>
      <xdr:colOff>0</xdr:colOff>
      <xdr:row>25</xdr:row>
      <xdr:rowOff>0</xdr:rowOff>
    </xdr:to>
    <xdr:sp>
      <xdr:nvSpPr>
        <xdr:cNvPr id="51" name="TextBox 51"/>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18</xdr:col>
      <xdr:colOff>0</xdr:colOff>
      <xdr:row>25</xdr:row>
      <xdr:rowOff>0</xdr:rowOff>
    </xdr:from>
    <xdr:to>
      <xdr:col>18</xdr:col>
      <xdr:colOff>0</xdr:colOff>
      <xdr:row>25</xdr:row>
      <xdr:rowOff>0</xdr:rowOff>
    </xdr:to>
    <xdr:sp>
      <xdr:nvSpPr>
        <xdr:cNvPr id="52" name="TextBox 52"/>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25</xdr:row>
      <xdr:rowOff>0</xdr:rowOff>
    </xdr:from>
    <xdr:to>
      <xdr:col>18</xdr:col>
      <xdr:colOff>0</xdr:colOff>
      <xdr:row>25</xdr:row>
      <xdr:rowOff>0</xdr:rowOff>
    </xdr:to>
    <xdr:sp>
      <xdr:nvSpPr>
        <xdr:cNvPr id="53" name="TextBox 53"/>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twoCellAnchor>
    <xdr:from>
      <xdr:col>18</xdr:col>
      <xdr:colOff>0</xdr:colOff>
      <xdr:row>25</xdr:row>
      <xdr:rowOff>0</xdr:rowOff>
    </xdr:from>
    <xdr:to>
      <xdr:col>18</xdr:col>
      <xdr:colOff>0</xdr:colOff>
      <xdr:row>25</xdr:row>
      <xdr:rowOff>0</xdr:rowOff>
    </xdr:to>
    <xdr:sp>
      <xdr:nvSpPr>
        <xdr:cNvPr id="54" name="TextBox 54"/>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本機關補助金額</a:t>
          </a:r>
        </a:p>
      </xdr:txBody>
    </xdr:sp>
    <xdr:clientData/>
  </xdr:twoCellAnchor>
  <xdr:twoCellAnchor>
    <xdr:from>
      <xdr:col>18</xdr:col>
      <xdr:colOff>0</xdr:colOff>
      <xdr:row>25</xdr:row>
      <xdr:rowOff>0</xdr:rowOff>
    </xdr:from>
    <xdr:to>
      <xdr:col>18</xdr:col>
      <xdr:colOff>0</xdr:colOff>
      <xdr:row>25</xdr:row>
      <xdr:rowOff>0</xdr:rowOff>
    </xdr:to>
    <xdr:sp>
      <xdr:nvSpPr>
        <xdr:cNvPr id="55" name="TextBox 55"/>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他機關補助金額</a:t>
          </a:r>
        </a:p>
      </xdr:txBody>
    </xdr:sp>
    <xdr:clientData/>
  </xdr:twoCellAnchor>
  <xdr:twoCellAnchor>
    <xdr:from>
      <xdr:col>18</xdr:col>
      <xdr:colOff>0</xdr:colOff>
      <xdr:row>25</xdr:row>
      <xdr:rowOff>0</xdr:rowOff>
    </xdr:from>
    <xdr:to>
      <xdr:col>18</xdr:col>
      <xdr:colOff>0</xdr:colOff>
      <xdr:row>25</xdr:row>
      <xdr:rowOff>0</xdr:rowOff>
    </xdr:to>
    <xdr:sp>
      <xdr:nvSpPr>
        <xdr:cNvPr id="56" name="TextBox 56"/>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t>截至本季累計撥款金額</a:t>
          </a:r>
        </a:p>
      </xdr:txBody>
    </xdr:sp>
    <xdr:clientData/>
  </xdr:twoCellAnchor>
  <xdr:twoCellAnchor>
    <xdr:from>
      <xdr:col>18</xdr:col>
      <xdr:colOff>0</xdr:colOff>
      <xdr:row>25</xdr:row>
      <xdr:rowOff>0</xdr:rowOff>
    </xdr:from>
    <xdr:to>
      <xdr:col>18</xdr:col>
      <xdr:colOff>0</xdr:colOff>
      <xdr:row>25</xdr:row>
      <xdr:rowOff>0</xdr:rowOff>
    </xdr:to>
    <xdr:sp>
      <xdr:nvSpPr>
        <xdr:cNvPr id="57" name="TextBox 57"/>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
</a:t>
          </a:r>
        </a:p>
      </xdr:txBody>
    </xdr:sp>
    <xdr:clientData/>
  </xdr:twoCellAnchor>
  <xdr:twoCellAnchor>
    <xdr:from>
      <xdr:col>18</xdr:col>
      <xdr:colOff>0</xdr:colOff>
      <xdr:row>25</xdr:row>
      <xdr:rowOff>0</xdr:rowOff>
    </xdr:from>
    <xdr:to>
      <xdr:col>18</xdr:col>
      <xdr:colOff>0</xdr:colOff>
      <xdr:row>25</xdr:row>
      <xdr:rowOff>0</xdr:rowOff>
    </xdr:to>
    <xdr:sp>
      <xdr:nvSpPr>
        <xdr:cNvPr id="58" name="TextBox 58"/>
        <xdr:cNvSpPr txBox="1">
          <a:spLocks noChangeArrowheads="1"/>
        </xdr:cNvSpPr>
      </xdr:nvSpPr>
      <xdr:spPr>
        <a:xfrm>
          <a:off x="23507700" y="7210425"/>
          <a:ext cx="0" cy="0"/>
        </a:xfrm>
        <a:prstGeom prst="rect">
          <a:avLst/>
        </a:prstGeom>
        <a:solidFill>
          <a:srgbClr val="FFFFFF"/>
        </a:solidFill>
        <a:ln w="9525" cmpd="sng">
          <a:noFill/>
        </a:ln>
      </xdr:spPr>
      <xdr:txBody>
        <a:bodyPr vertOverflow="clip" wrap="square"/>
        <a:p>
          <a:pPr algn="l">
            <a:defRPr/>
          </a:pPr>
          <a:r>
            <a:rPr lang="en-US" cap="none" sz="1200" b="0" i="0" u="none" baseline="0">
              <a:latin typeface="標楷體"/>
              <a:ea typeface="標楷體"/>
              <a:cs typeface="標楷體"/>
            </a:rPr>
            <a:t>是否應編製會計</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報告或收支清單</a:t>
          </a:r>
          <a:r>
            <a:rPr lang="en-US" cap="none" sz="1200" b="0" i="0" u="none" baseline="0">
              <a:latin typeface="Times New Roman"/>
              <a:ea typeface="Times New Roman"/>
              <a:cs typeface="Times New Roman"/>
            </a:rPr>
            <a:t>
</a:t>
          </a:r>
          <a:r>
            <a:rPr lang="en-US" cap="none" sz="1200" b="0" i="0" u="none" baseline="0">
              <a:latin typeface="標楷體"/>
              <a:ea typeface="標楷體"/>
              <a:cs typeface="標楷體"/>
            </a:rPr>
            <a:t>或收支清單
</a:t>
          </a:r>
        </a:p>
      </xdr:txBody>
    </xdr:sp>
    <xdr:clientData/>
  </xdr:twoCellAnchor>
  <xdr:twoCellAnchor>
    <xdr:from>
      <xdr:col>16</xdr:col>
      <xdr:colOff>0</xdr:colOff>
      <xdr:row>25</xdr:row>
      <xdr:rowOff>0</xdr:rowOff>
    </xdr:from>
    <xdr:to>
      <xdr:col>16</xdr:col>
      <xdr:colOff>0</xdr:colOff>
      <xdr:row>25</xdr:row>
      <xdr:rowOff>0</xdr:rowOff>
    </xdr:to>
    <xdr:sp>
      <xdr:nvSpPr>
        <xdr:cNvPr id="59" name="TextBox 59"/>
        <xdr:cNvSpPr txBox="1">
          <a:spLocks noChangeArrowheads="1"/>
        </xdr:cNvSpPr>
      </xdr:nvSpPr>
      <xdr:spPr>
        <a:xfrm>
          <a:off x="22021800" y="7210425"/>
          <a:ext cx="0" cy="0"/>
        </a:xfrm>
        <a:prstGeom prst="rect">
          <a:avLst/>
        </a:prstGeom>
        <a:solidFill>
          <a:srgbClr val="FFFFFF"/>
        </a:solidFill>
        <a:ln w="9525" cmpd="sng">
          <a:noFill/>
        </a:ln>
      </xdr:spPr>
      <xdr:txBody>
        <a:bodyPr vertOverflow="clip" wrap="square"/>
        <a:p>
          <a:pPr algn="l">
            <a:defRPr/>
          </a:pPr>
          <a:r>
            <a:rPr lang="en-US" cap="none" sz="1200" b="0" i="0" u="none" baseline="0"/>
            <a:t>補助計畫案總經費及分攤情形</a:t>
          </a:r>
        </a:p>
      </xdr:txBody>
    </xdr:sp>
    <xdr:clientData/>
  </xdr:twoCellAnchor>
  <xdr:oneCellAnchor>
    <xdr:from>
      <xdr:col>18</xdr:col>
      <xdr:colOff>0</xdr:colOff>
      <xdr:row>32</xdr:row>
      <xdr:rowOff>0</xdr:rowOff>
    </xdr:from>
    <xdr:ext cx="76200" cy="247650"/>
    <xdr:sp>
      <xdr:nvSpPr>
        <xdr:cNvPr id="60" name="TextBox 60"/>
        <xdr:cNvSpPr txBox="1">
          <a:spLocks noChangeArrowheads="1"/>
        </xdr:cNvSpPr>
      </xdr:nvSpPr>
      <xdr:spPr>
        <a:xfrm>
          <a:off x="23507700" y="9515475"/>
          <a:ext cx="76200" cy="24765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tabSelected="1" zoomScale="75" zoomScaleNormal="75" workbookViewId="0" topLeftCell="C1">
      <selection activeCell="J14" sqref="J14"/>
    </sheetView>
  </sheetViews>
  <sheetFormatPr defaultColWidth="9.00390625" defaultRowHeight="16.5"/>
  <cols>
    <col min="1" max="1" width="33.75390625" style="2" customWidth="1"/>
    <col min="2" max="2" width="25.375" style="2" customWidth="1"/>
    <col min="3" max="3" width="22.625" style="2" customWidth="1"/>
    <col min="4" max="4" width="27.875" style="1" customWidth="1"/>
    <col min="5" max="5" width="23.125" style="1" customWidth="1"/>
    <col min="6" max="6" width="11.625" style="1" customWidth="1"/>
    <col min="7" max="7" width="11.00390625" style="1" customWidth="1"/>
    <col min="8" max="8" width="12.50390625" style="1" customWidth="1"/>
    <col min="9" max="9" width="12.375" style="1" customWidth="1"/>
    <col min="10" max="10" width="12.75390625" style="1" customWidth="1"/>
    <col min="11" max="11" width="10.75390625" style="1" customWidth="1"/>
    <col min="12" max="12" width="18.875" style="1" customWidth="1"/>
    <col min="13" max="13" width="31.00390625" style="1" customWidth="1"/>
    <col min="14" max="14" width="6.50390625" style="1" customWidth="1"/>
    <col min="15" max="15" width="6.375" style="1" customWidth="1"/>
    <col min="16" max="16" width="6.50390625" style="1" customWidth="1"/>
    <col min="17" max="17" width="6.375" style="1" customWidth="1"/>
    <col min="18" max="18" width="23.875" style="16" customWidth="1"/>
    <col min="19" max="19" width="22.375" style="1" customWidth="1"/>
    <col min="20" max="20" width="17.125" style="1" customWidth="1"/>
    <col min="21" max="16384" width="9.00390625" style="1" customWidth="1"/>
  </cols>
  <sheetData>
    <row r="1" spans="1:19" ht="27.75" customHeight="1">
      <c r="A1" s="175" t="s">
        <v>5</v>
      </c>
      <c r="B1" s="175"/>
      <c r="C1" s="175"/>
      <c r="D1" s="175"/>
      <c r="E1" s="175"/>
      <c r="F1" s="175"/>
      <c r="G1" s="175"/>
      <c r="H1" s="175"/>
      <c r="I1" s="175"/>
      <c r="J1" s="175"/>
      <c r="K1" s="175"/>
      <c r="L1" s="175"/>
      <c r="M1" s="175"/>
      <c r="N1" s="175"/>
      <c r="O1" s="175"/>
      <c r="P1" s="175"/>
      <c r="Q1" s="175"/>
      <c r="R1" s="175"/>
      <c r="S1" s="19"/>
    </row>
    <row r="2" spans="1:19" ht="27.75" customHeight="1">
      <c r="A2" s="176" t="s">
        <v>164</v>
      </c>
      <c r="B2" s="176"/>
      <c r="C2" s="176"/>
      <c r="D2" s="176"/>
      <c r="E2" s="176"/>
      <c r="F2" s="176"/>
      <c r="G2" s="176"/>
      <c r="H2" s="176"/>
      <c r="I2" s="176"/>
      <c r="J2" s="176"/>
      <c r="K2" s="176"/>
      <c r="L2" s="176"/>
      <c r="M2" s="176"/>
      <c r="N2" s="176"/>
      <c r="O2" s="176"/>
      <c r="P2" s="176"/>
      <c r="Q2" s="176"/>
      <c r="R2" s="176"/>
      <c r="S2" s="20"/>
    </row>
    <row r="3" spans="1:19" ht="17.25" thickBot="1">
      <c r="A3" s="26" t="s">
        <v>152</v>
      </c>
      <c r="D3" s="2"/>
      <c r="P3" s="2"/>
      <c r="Q3" s="2"/>
      <c r="R3" s="18"/>
      <c r="S3" s="27" t="s">
        <v>0</v>
      </c>
    </row>
    <row r="4" spans="1:20" ht="16.5" customHeight="1">
      <c r="A4" s="177" t="s">
        <v>1</v>
      </c>
      <c r="B4" s="169" t="s">
        <v>137</v>
      </c>
      <c r="C4" s="169" t="s">
        <v>138</v>
      </c>
      <c r="D4" s="157" t="s">
        <v>20</v>
      </c>
      <c r="E4" s="157" t="s">
        <v>139</v>
      </c>
      <c r="F4" s="157" t="s">
        <v>7</v>
      </c>
      <c r="G4" s="158"/>
      <c r="H4" s="158"/>
      <c r="I4" s="159"/>
      <c r="J4" s="157" t="s">
        <v>8</v>
      </c>
      <c r="K4" s="158"/>
      <c r="L4" s="170"/>
      <c r="M4" s="169" t="s">
        <v>22</v>
      </c>
      <c r="N4" s="157" t="s">
        <v>12</v>
      </c>
      <c r="O4" s="159"/>
      <c r="P4" s="157" t="s">
        <v>140</v>
      </c>
      <c r="Q4" s="158"/>
      <c r="R4" s="158"/>
      <c r="S4" s="159"/>
      <c r="T4" s="166" t="s">
        <v>141</v>
      </c>
    </row>
    <row r="5" spans="1:20" ht="16.5" customHeight="1">
      <c r="A5" s="178"/>
      <c r="B5" s="167"/>
      <c r="C5" s="167"/>
      <c r="D5" s="160"/>
      <c r="E5" s="160"/>
      <c r="F5" s="160"/>
      <c r="G5" s="161"/>
      <c r="H5" s="161"/>
      <c r="I5" s="162"/>
      <c r="J5" s="160"/>
      <c r="K5" s="161"/>
      <c r="L5" s="171"/>
      <c r="M5" s="167"/>
      <c r="N5" s="160"/>
      <c r="O5" s="162"/>
      <c r="P5" s="160"/>
      <c r="Q5" s="161"/>
      <c r="R5" s="161"/>
      <c r="S5" s="162"/>
      <c r="T5" s="167"/>
    </row>
    <row r="6" spans="1:20" ht="16.5">
      <c r="A6" s="178"/>
      <c r="B6" s="167"/>
      <c r="C6" s="167"/>
      <c r="D6" s="160"/>
      <c r="E6" s="160"/>
      <c r="F6" s="163"/>
      <c r="G6" s="164"/>
      <c r="H6" s="164"/>
      <c r="I6" s="165"/>
      <c r="J6" s="160"/>
      <c r="K6" s="161"/>
      <c r="L6" s="171"/>
      <c r="M6" s="167"/>
      <c r="N6" s="163"/>
      <c r="O6" s="165"/>
      <c r="P6" s="163"/>
      <c r="Q6" s="164"/>
      <c r="R6" s="164"/>
      <c r="S6" s="165"/>
      <c r="T6" s="167"/>
    </row>
    <row r="7" spans="1:20" ht="16.5" customHeight="1">
      <c r="A7" s="178"/>
      <c r="B7" s="167"/>
      <c r="C7" s="167"/>
      <c r="D7" s="160"/>
      <c r="E7" s="160"/>
      <c r="F7" s="166" t="s">
        <v>142</v>
      </c>
      <c r="G7" s="166" t="s">
        <v>143</v>
      </c>
      <c r="H7" s="166" t="s">
        <v>144</v>
      </c>
      <c r="I7" s="166" t="s">
        <v>145</v>
      </c>
      <c r="J7" s="166" t="s">
        <v>24</v>
      </c>
      <c r="K7" s="166" t="s">
        <v>146</v>
      </c>
      <c r="L7" s="172" t="s">
        <v>147</v>
      </c>
      <c r="M7" s="167"/>
      <c r="N7" s="121"/>
      <c r="O7" s="122"/>
      <c r="P7" s="121"/>
      <c r="Q7" s="121"/>
      <c r="R7" s="121" t="s">
        <v>148</v>
      </c>
      <c r="S7" s="121" t="s">
        <v>3</v>
      </c>
      <c r="T7" s="167"/>
    </row>
    <row r="8" spans="1:20" ht="16.5">
      <c r="A8" s="178"/>
      <c r="B8" s="167"/>
      <c r="C8" s="167"/>
      <c r="D8" s="160"/>
      <c r="E8" s="160"/>
      <c r="F8" s="167"/>
      <c r="G8" s="167"/>
      <c r="H8" s="167"/>
      <c r="I8" s="167" t="s">
        <v>4</v>
      </c>
      <c r="J8" s="167"/>
      <c r="K8" s="167"/>
      <c r="L8" s="173"/>
      <c r="M8" s="167"/>
      <c r="N8" s="123" t="s">
        <v>26</v>
      </c>
      <c r="O8" s="124" t="s">
        <v>27</v>
      </c>
      <c r="P8" s="123" t="s">
        <v>26</v>
      </c>
      <c r="Q8" s="123" t="s">
        <v>27</v>
      </c>
      <c r="R8" s="123" t="s">
        <v>149</v>
      </c>
      <c r="S8" s="123" t="s">
        <v>2</v>
      </c>
      <c r="T8" s="167"/>
    </row>
    <row r="9" spans="1:20" ht="16.5">
      <c r="A9" s="179"/>
      <c r="B9" s="168"/>
      <c r="C9" s="168"/>
      <c r="D9" s="163"/>
      <c r="E9" s="163"/>
      <c r="F9" s="168"/>
      <c r="G9" s="168"/>
      <c r="H9" s="168"/>
      <c r="I9" s="168"/>
      <c r="J9" s="168"/>
      <c r="K9" s="168"/>
      <c r="L9" s="174"/>
      <c r="M9" s="168"/>
      <c r="N9" s="125"/>
      <c r="O9" s="126"/>
      <c r="P9" s="125"/>
      <c r="Q9" s="125"/>
      <c r="R9" s="125" t="s">
        <v>150</v>
      </c>
      <c r="S9" s="125" t="s">
        <v>151</v>
      </c>
      <c r="T9" s="168"/>
    </row>
    <row r="10" spans="1:20" ht="25.5" customHeight="1">
      <c r="A10" s="21" t="s">
        <v>153</v>
      </c>
      <c r="B10" s="33">
        <v>4390000</v>
      </c>
      <c r="C10" s="33">
        <v>4390000</v>
      </c>
      <c r="D10" s="28"/>
      <c r="E10" s="28"/>
      <c r="F10" s="142">
        <f aca="true" t="shared" si="0" ref="F10:K10">F11+F14</f>
        <v>73957</v>
      </c>
      <c r="G10" s="142">
        <f t="shared" si="0"/>
        <v>80000</v>
      </c>
      <c r="H10" s="142">
        <f t="shared" si="0"/>
        <v>2539842</v>
      </c>
      <c r="I10" s="142">
        <f t="shared" si="0"/>
        <v>2693799</v>
      </c>
      <c r="J10" s="142">
        <f t="shared" si="0"/>
        <v>55957</v>
      </c>
      <c r="K10" s="142">
        <f t="shared" si="0"/>
        <v>73957</v>
      </c>
      <c r="L10" s="29"/>
      <c r="M10" s="28"/>
      <c r="N10" s="30"/>
      <c r="O10" s="31"/>
      <c r="P10" s="30"/>
      <c r="Q10" s="30"/>
      <c r="R10" s="32"/>
      <c r="S10" s="28"/>
      <c r="T10" s="28"/>
    </row>
    <row r="11" spans="1:20" ht="24.75" customHeight="1">
      <c r="A11" s="23" t="s">
        <v>154</v>
      </c>
      <c r="B11" s="34">
        <v>305000</v>
      </c>
      <c r="C11" s="34">
        <v>305000</v>
      </c>
      <c r="D11" s="25"/>
      <c r="E11" s="25"/>
      <c r="F11" s="145">
        <f>SUM(F12:F13)</f>
        <v>30957</v>
      </c>
      <c r="G11" s="145">
        <f>SUM(G12:G13)</f>
        <v>80000</v>
      </c>
      <c r="H11" s="145">
        <f>SUM(H12:H13)</f>
        <v>2068740</v>
      </c>
      <c r="I11" s="141">
        <f>SUM(F11:H11)</f>
        <v>2179697</v>
      </c>
      <c r="J11" s="145">
        <f>SUM(J12:J13)</f>
        <v>30957</v>
      </c>
      <c r="K11" s="145">
        <f>SUM(K12:K13)</f>
        <v>30957</v>
      </c>
      <c r="L11" s="22"/>
      <c r="M11" s="25"/>
      <c r="N11" s="22"/>
      <c r="O11" s="22"/>
      <c r="P11" s="22"/>
      <c r="Q11" s="22"/>
      <c r="R11" s="22"/>
      <c r="S11" s="25"/>
      <c r="T11" s="28"/>
    </row>
    <row r="12" spans="1:20" ht="59.25" customHeight="1">
      <c r="A12" s="139"/>
      <c r="B12" s="139"/>
      <c r="C12" s="139"/>
      <c r="D12" s="151" t="s">
        <v>170</v>
      </c>
      <c r="E12" s="151" t="s">
        <v>166</v>
      </c>
      <c r="F12" s="143">
        <v>20957</v>
      </c>
      <c r="G12" s="145">
        <v>80000</v>
      </c>
      <c r="H12" s="153">
        <v>1994767</v>
      </c>
      <c r="I12" s="141">
        <f>SUM(F12:H12)</f>
        <v>2095724</v>
      </c>
      <c r="J12" s="155">
        <v>20957</v>
      </c>
      <c r="K12" s="146">
        <v>20957</v>
      </c>
      <c r="L12" s="139"/>
      <c r="M12" s="140"/>
      <c r="N12" s="135" t="s">
        <v>158</v>
      </c>
      <c r="O12" s="140"/>
      <c r="P12" s="135" t="s">
        <v>158</v>
      </c>
      <c r="Q12" s="140"/>
      <c r="R12" s="140"/>
      <c r="S12" s="140"/>
      <c r="T12" s="140"/>
    </row>
    <row r="13" spans="1:20" ht="51.75" customHeight="1">
      <c r="A13" s="139"/>
      <c r="B13" s="139"/>
      <c r="C13" s="139"/>
      <c r="D13" s="151" t="s">
        <v>171</v>
      </c>
      <c r="E13" s="151" t="s">
        <v>167</v>
      </c>
      <c r="F13" s="143">
        <v>10000</v>
      </c>
      <c r="G13" s="146"/>
      <c r="H13" s="153">
        <v>73973</v>
      </c>
      <c r="I13" s="141">
        <f>SUM(F13:H13)</f>
        <v>83973</v>
      </c>
      <c r="J13" s="145">
        <v>10000</v>
      </c>
      <c r="K13" s="146">
        <v>10000</v>
      </c>
      <c r="L13" s="139"/>
      <c r="M13" s="140"/>
      <c r="N13" s="135" t="s">
        <v>158</v>
      </c>
      <c r="O13" s="140"/>
      <c r="P13" s="135" t="s">
        <v>158</v>
      </c>
      <c r="Q13" s="140"/>
      <c r="R13" s="140"/>
      <c r="S13" s="140"/>
      <c r="T13" s="140"/>
    </row>
    <row r="14" spans="1:20" ht="30.75" customHeight="1">
      <c r="A14" s="25" t="s">
        <v>155</v>
      </c>
      <c r="B14" s="35">
        <v>4085000</v>
      </c>
      <c r="C14" s="35">
        <v>4085000</v>
      </c>
      <c r="D14" s="25"/>
      <c r="E14" s="25"/>
      <c r="F14" s="145">
        <f>SUM(F15:F21)</f>
        <v>43000</v>
      </c>
      <c r="G14" s="145">
        <f>SUM(G15:G17)</f>
        <v>0</v>
      </c>
      <c r="H14" s="145">
        <f>SUM(H15:H21)</f>
        <v>471102</v>
      </c>
      <c r="I14" s="145">
        <f>SUM(I15:I21)</f>
        <v>514102</v>
      </c>
      <c r="J14" s="145">
        <f>SUM(J15:J21)</f>
        <v>25000</v>
      </c>
      <c r="K14" s="145">
        <f>SUM(K15:K21)</f>
        <v>43000</v>
      </c>
      <c r="L14" s="22"/>
      <c r="M14" s="25"/>
      <c r="N14" s="22"/>
      <c r="O14" s="22"/>
      <c r="P14" s="22"/>
      <c r="Q14" s="22"/>
      <c r="R14" s="22"/>
      <c r="S14" s="25"/>
      <c r="T14" s="28"/>
    </row>
    <row r="15" spans="1:20" s="136" customFormat="1" ht="41.25" customHeight="1">
      <c r="A15" s="130"/>
      <c r="B15" s="130"/>
      <c r="C15" s="130"/>
      <c r="D15" s="131" t="s">
        <v>156</v>
      </c>
      <c r="E15" s="132" t="s">
        <v>157</v>
      </c>
      <c r="F15" s="143">
        <v>5000</v>
      </c>
      <c r="G15" s="141"/>
      <c r="H15" s="141">
        <v>55230</v>
      </c>
      <c r="I15" s="141">
        <f aca="true" t="shared" si="1" ref="I15:I21">SUM(F15:H15)</f>
        <v>60230</v>
      </c>
      <c r="J15" s="143"/>
      <c r="K15" s="143">
        <v>5000</v>
      </c>
      <c r="L15" s="133"/>
      <c r="M15" s="134"/>
      <c r="N15" s="135" t="s">
        <v>158</v>
      </c>
      <c r="O15" s="133"/>
      <c r="P15" s="135" t="s">
        <v>158</v>
      </c>
      <c r="Q15" s="133"/>
      <c r="R15" s="133"/>
      <c r="S15" s="133"/>
      <c r="T15" s="138"/>
    </row>
    <row r="16" spans="1:20" s="136" customFormat="1" ht="41.25" customHeight="1">
      <c r="A16" s="130"/>
      <c r="B16" s="130"/>
      <c r="C16" s="130"/>
      <c r="D16" s="131" t="s">
        <v>159</v>
      </c>
      <c r="E16" s="132" t="s">
        <v>157</v>
      </c>
      <c r="F16" s="143">
        <v>5000</v>
      </c>
      <c r="G16" s="141"/>
      <c r="H16" s="141">
        <v>49070</v>
      </c>
      <c r="I16" s="141">
        <f t="shared" si="1"/>
        <v>54070</v>
      </c>
      <c r="J16" s="143"/>
      <c r="K16" s="143">
        <v>5000</v>
      </c>
      <c r="L16" s="133"/>
      <c r="M16" s="134"/>
      <c r="N16" s="135" t="s">
        <v>158</v>
      </c>
      <c r="O16" s="133"/>
      <c r="P16" s="135" t="s">
        <v>158</v>
      </c>
      <c r="Q16" s="133"/>
      <c r="R16" s="133"/>
      <c r="S16" s="133"/>
      <c r="T16" s="138"/>
    </row>
    <row r="17" spans="1:20" s="136" customFormat="1" ht="41.25" customHeight="1">
      <c r="A17" s="130"/>
      <c r="B17" s="130"/>
      <c r="C17" s="130"/>
      <c r="D17" s="137" t="s">
        <v>160</v>
      </c>
      <c r="E17" s="132" t="s">
        <v>157</v>
      </c>
      <c r="F17" s="143">
        <v>8000</v>
      </c>
      <c r="G17" s="141"/>
      <c r="H17" s="141">
        <v>121329</v>
      </c>
      <c r="I17" s="141">
        <f t="shared" si="1"/>
        <v>129329</v>
      </c>
      <c r="J17" s="143"/>
      <c r="K17" s="143">
        <v>8000</v>
      </c>
      <c r="L17" s="133"/>
      <c r="M17" s="134"/>
      <c r="N17" s="135" t="s">
        <v>158</v>
      </c>
      <c r="O17" s="133"/>
      <c r="P17" s="135" t="s">
        <v>158</v>
      </c>
      <c r="Q17" s="133"/>
      <c r="R17" s="133"/>
      <c r="S17" s="133"/>
      <c r="T17" s="138"/>
    </row>
    <row r="18" spans="1:20" s="119" customFormat="1" ht="49.5">
      <c r="A18" s="139"/>
      <c r="B18" s="139"/>
      <c r="C18" s="140"/>
      <c r="D18" s="131" t="s">
        <v>162</v>
      </c>
      <c r="E18" s="132" t="s">
        <v>161</v>
      </c>
      <c r="F18" s="143">
        <v>5000</v>
      </c>
      <c r="G18" s="146"/>
      <c r="H18" s="146">
        <v>26305</v>
      </c>
      <c r="I18" s="141">
        <f t="shared" si="1"/>
        <v>31305</v>
      </c>
      <c r="J18" s="146">
        <v>5000</v>
      </c>
      <c r="K18" s="146">
        <v>5000</v>
      </c>
      <c r="L18" s="139"/>
      <c r="M18" s="140"/>
      <c r="N18" s="135" t="s">
        <v>158</v>
      </c>
      <c r="O18" s="140"/>
      <c r="P18" s="135" t="s">
        <v>158</v>
      </c>
      <c r="Q18" s="140"/>
      <c r="R18" s="140"/>
      <c r="S18" s="140"/>
      <c r="T18" s="140"/>
    </row>
    <row r="19" spans="1:20" s="119" customFormat="1" ht="40.5" customHeight="1">
      <c r="A19" s="139"/>
      <c r="B19" s="139"/>
      <c r="C19" s="140"/>
      <c r="D19" s="131" t="s">
        <v>163</v>
      </c>
      <c r="E19" s="132" t="s">
        <v>161</v>
      </c>
      <c r="F19" s="143">
        <v>6000</v>
      </c>
      <c r="G19" s="146"/>
      <c r="H19" s="146">
        <v>64783</v>
      </c>
      <c r="I19" s="141">
        <f t="shared" si="1"/>
        <v>70783</v>
      </c>
      <c r="J19" s="146">
        <v>6000</v>
      </c>
      <c r="K19" s="146">
        <v>6000</v>
      </c>
      <c r="L19" s="139"/>
      <c r="M19" s="140"/>
      <c r="N19" s="135" t="s">
        <v>158</v>
      </c>
      <c r="O19" s="140"/>
      <c r="P19" s="135" t="s">
        <v>158</v>
      </c>
      <c r="Q19" s="140"/>
      <c r="R19" s="140"/>
      <c r="S19" s="140"/>
      <c r="T19" s="140"/>
    </row>
    <row r="20" spans="1:20" s="119" customFormat="1" ht="48" customHeight="1">
      <c r="A20" s="139"/>
      <c r="B20" s="139"/>
      <c r="C20" s="139"/>
      <c r="D20" s="152" t="s">
        <v>168</v>
      </c>
      <c r="E20" s="149" t="s">
        <v>157</v>
      </c>
      <c r="F20" s="143">
        <v>6000</v>
      </c>
      <c r="G20" s="146"/>
      <c r="H20" s="153">
        <v>42226</v>
      </c>
      <c r="I20" s="141">
        <f t="shared" si="1"/>
        <v>48226</v>
      </c>
      <c r="J20" s="156">
        <v>6000</v>
      </c>
      <c r="K20" s="146">
        <v>6000</v>
      </c>
      <c r="L20" s="139"/>
      <c r="M20" s="140"/>
      <c r="N20" s="135" t="s">
        <v>158</v>
      </c>
      <c r="O20" s="140"/>
      <c r="P20" s="135" t="s">
        <v>158</v>
      </c>
      <c r="Q20" s="140"/>
      <c r="R20" s="140"/>
      <c r="S20" s="140"/>
      <c r="T20" s="140"/>
    </row>
    <row r="21" spans="1:20" s="119" customFormat="1" ht="51.75" customHeight="1">
      <c r="A21" s="139"/>
      <c r="B21" s="139"/>
      <c r="C21" s="139"/>
      <c r="D21" s="151" t="s">
        <v>169</v>
      </c>
      <c r="E21" s="150" t="s">
        <v>165</v>
      </c>
      <c r="F21" s="143">
        <v>8000</v>
      </c>
      <c r="G21" s="146"/>
      <c r="H21" s="153">
        <v>112159</v>
      </c>
      <c r="I21" s="141">
        <f t="shared" si="1"/>
        <v>120159</v>
      </c>
      <c r="J21" s="155">
        <v>8000</v>
      </c>
      <c r="K21" s="146">
        <v>8000</v>
      </c>
      <c r="L21" s="139"/>
      <c r="M21" s="140"/>
      <c r="N21" s="135" t="s">
        <v>158</v>
      </c>
      <c r="O21" s="140"/>
      <c r="P21" s="135" t="s">
        <v>158</v>
      </c>
      <c r="Q21" s="140"/>
      <c r="R21" s="140"/>
      <c r="S21" s="140"/>
      <c r="T21" s="140"/>
    </row>
    <row r="22" s="119" customFormat="1" ht="59.25" customHeight="1"/>
    <row r="23" s="119" customFormat="1" ht="43.5" customHeight="1"/>
    <row r="24" spans="1:17" s="119" customFormat="1" ht="19.5">
      <c r="A24" s="117"/>
      <c r="B24" s="118"/>
      <c r="C24" s="118"/>
      <c r="D24" s="118"/>
      <c r="E24" s="118"/>
      <c r="F24" s="147"/>
      <c r="G24" s="147"/>
      <c r="H24" s="147"/>
      <c r="I24" s="147"/>
      <c r="J24" s="147"/>
      <c r="K24" s="147"/>
      <c r="L24" s="118"/>
      <c r="Q24" s="120"/>
    </row>
    <row r="25" spans="1:17" s="119" customFormat="1" ht="19.5">
      <c r="A25" s="118"/>
      <c r="B25" s="118"/>
      <c r="C25" s="118"/>
      <c r="D25" s="118"/>
      <c r="E25" s="118"/>
      <c r="F25" s="147"/>
      <c r="G25" s="147"/>
      <c r="H25" s="147"/>
      <c r="I25" s="147"/>
      <c r="J25" s="147"/>
      <c r="K25" s="147"/>
      <c r="L25" s="118"/>
      <c r="Q25" s="120"/>
    </row>
    <row r="26" spans="1:17" s="119" customFormat="1" ht="19.5">
      <c r="A26" s="118"/>
      <c r="B26" s="118"/>
      <c r="C26" s="118"/>
      <c r="D26" s="118"/>
      <c r="E26" s="118"/>
      <c r="F26" s="147"/>
      <c r="G26" s="147"/>
      <c r="H26" s="147"/>
      <c r="I26" s="147"/>
      <c r="J26" s="147"/>
      <c r="K26" s="147"/>
      <c r="L26" s="118"/>
      <c r="Q26" s="120"/>
    </row>
    <row r="27" spans="1:17" s="118" customFormat="1" ht="19.5">
      <c r="A27" s="117"/>
      <c r="F27" s="147"/>
      <c r="G27" s="147"/>
      <c r="H27" s="147"/>
      <c r="I27" s="147"/>
      <c r="J27" s="147"/>
      <c r="K27" s="147"/>
      <c r="Q27" s="154"/>
    </row>
    <row r="28" spans="1:19" s="128" customFormat="1" ht="19.5">
      <c r="A28" s="127"/>
      <c r="F28" s="144"/>
      <c r="G28" s="144"/>
      <c r="H28" s="144"/>
      <c r="I28" s="144"/>
      <c r="J28" s="144"/>
      <c r="K28" s="144"/>
      <c r="S28" s="129"/>
    </row>
    <row r="29" spans="1:19" s="128" customFormat="1" ht="19.5">
      <c r="A29" s="127"/>
      <c r="F29" s="144"/>
      <c r="G29" s="144"/>
      <c r="H29" s="144"/>
      <c r="I29" s="144"/>
      <c r="J29" s="144"/>
      <c r="K29" s="144"/>
      <c r="S29" s="129"/>
    </row>
    <row r="30" spans="1:19" s="128" customFormat="1" ht="19.5">
      <c r="A30" s="127"/>
      <c r="F30" s="144"/>
      <c r="G30" s="144"/>
      <c r="H30" s="144"/>
      <c r="I30" s="144"/>
      <c r="J30" s="144"/>
      <c r="K30" s="144"/>
      <c r="S30" s="129"/>
    </row>
    <row r="31" spans="6:11" ht="16.5">
      <c r="F31" s="148"/>
      <c r="G31" s="148"/>
      <c r="H31" s="148"/>
      <c r="I31" s="148"/>
      <c r="J31" s="148"/>
      <c r="K31" s="148"/>
    </row>
    <row r="32" spans="6:11" ht="16.5">
      <c r="F32" s="148"/>
      <c r="G32" s="148"/>
      <c r="H32" s="148"/>
      <c r="I32" s="148"/>
      <c r="J32" s="148"/>
      <c r="K32" s="148"/>
    </row>
    <row r="33" spans="6:11" ht="16.5">
      <c r="F33" s="148"/>
      <c r="G33" s="148"/>
      <c r="H33" s="148"/>
      <c r="I33" s="148"/>
      <c r="J33" s="148"/>
      <c r="K33" s="148"/>
    </row>
    <row r="34" spans="6:11" ht="16.5">
      <c r="F34" s="148"/>
      <c r="G34" s="148"/>
      <c r="H34" s="148"/>
      <c r="I34" s="148"/>
      <c r="J34" s="148"/>
      <c r="K34" s="148"/>
    </row>
    <row r="35" spans="6:11" ht="16.5">
      <c r="F35" s="148"/>
      <c r="G35" s="148"/>
      <c r="H35" s="148"/>
      <c r="I35" s="148"/>
      <c r="J35" s="148"/>
      <c r="K35" s="148"/>
    </row>
    <row r="36" spans="6:11" ht="16.5">
      <c r="F36" s="148"/>
      <c r="G36" s="148"/>
      <c r="H36" s="148"/>
      <c r="I36" s="148"/>
      <c r="J36" s="148"/>
      <c r="K36" s="148"/>
    </row>
    <row r="37" spans="6:11" ht="16.5">
      <c r="F37" s="148"/>
      <c r="G37" s="148"/>
      <c r="H37" s="148"/>
      <c r="I37" s="148"/>
      <c r="J37" s="148"/>
      <c r="K37" s="148"/>
    </row>
  </sheetData>
  <mergeCells count="20">
    <mergeCell ref="J4:L6"/>
    <mergeCell ref="L7:L9"/>
    <mergeCell ref="A1:R1"/>
    <mergeCell ref="A2:R2"/>
    <mergeCell ref="N4:O6"/>
    <mergeCell ref="M4:M9"/>
    <mergeCell ref="F4:I6"/>
    <mergeCell ref="F7:F9"/>
    <mergeCell ref="A4:A9"/>
    <mergeCell ref="B4:B9"/>
    <mergeCell ref="P4:S6"/>
    <mergeCell ref="T4:T9"/>
    <mergeCell ref="I7:I9"/>
    <mergeCell ref="C4:C9"/>
    <mergeCell ref="D4:D9"/>
    <mergeCell ref="E4:E9"/>
    <mergeCell ref="K7:K9"/>
    <mergeCell ref="J7:J9"/>
    <mergeCell ref="G7:G9"/>
    <mergeCell ref="H7:H9"/>
  </mergeCells>
  <printOptions horizontalCentered="1" verticalCentered="1"/>
  <pageMargins left="0.1968503937007874" right="0.1968503937007874" top="0.1968503937007874" bottom="0.15748031496062992" header="0.5118110236220472" footer="0.5118110236220472"/>
  <pageSetup fitToHeight="1" fitToWidth="1" horizontalDpi="600" verticalDpi="600" orientation="landscape" paperSize="8" scale="48" r:id="rId2"/>
  <headerFooter alignWithMargins="0">
    <oddHeader>&amp;R&amp;"標楷體,標準"全&amp;N頁之第&amp;P頁</oddHeader>
  </headerFooter>
  <drawing r:id="rId1"/>
</worksheet>
</file>

<file path=xl/worksheets/sheet2.xml><?xml version="1.0" encoding="utf-8"?>
<worksheet xmlns="http://schemas.openxmlformats.org/spreadsheetml/2006/main" xmlns:r="http://schemas.openxmlformats.org/officeDocument/2006/relationships">
  <dimension ref="A1:T62"/>
  <sheetViews>
    <sheetView workbookViewId="0" topLeftCell="A1">
      <selection activeCell="C4" sqref="C4:C9"/>
    </sheetView>
  </sheetViews>
  <sheetFormatPr defaultColWidth="9.00390625" defaultRowHeight="16.5"/>
  <cols>
    <col min="1" max="1" width="33.75390625" style="2" customWidth="1"/>
    <col min="2" max="2" width="25.375" style="2" customWidth="1"/>
    <col min="3" max="3" width="24.50390625" style="2" customWidth="1"/>
    <col min="4" max="4" width="27.875" style="1" customWidth="1"/>
    <col min="5" max="5" width="23.125" style="1" customWidth="1"/>
    <col min="6" max="6" width="17.625" style="1" customWidth="1"/>
    <col min="7" max="7" width="14.50390625" style="1" customWidth="1"/>
    <col min="8" max="8" width="14.125" style="1" customWidth="1"/>
    <col min="9" max="9" width="14.75390625" style="1" customWidth="1"/>
    <col min="10" max="10" width="12.75390625" style="1" customWidth="1"/>
    <col min="11" max="12" width="15.125" style="1" customWidth="1"/>
    <col min="13" max="13" width="31.00390625" style="1" customWidth="1"/>
    <col min="14" max="14" width="6.50390625" style="1" customWidth="1"/>
    <col min="15" max="15" width="6.375" style="1" customWidth="1"/>
    <col min="16" max="16" width="6.50390625" style="1" customWidth="1"/>
    <col min="17" max="17" width="6.375" style="1" customWidth="1"/>
    <col min="18" max="18" width="13.125" style="16" customWidth="1"/>
    <col min="19" max="19" width="22.375" style="1" customWidth="1"/>
    <col min="20" max="20" width="17.125" style="1" customWidth="1"/>
    <col min="21" max="16384" width="9.00390625" style="1" customWidth="1"/>
  </cols>
  <sheetData>
    <row r="1" spans="1:19" ht="27.75" customHeight="1">
      <c r="A1" s="175" t="s">
        <v>17</v>
      </c>
      <c r="B1" s="175"/>
      <c r="C1" s="175"/>
      <c r="D1" s="175"/>
      <c r="E1" s="175"/>
      <c r="F1" s="175"/>
      <c r="G1" s="175"/>
      <c r="H1" s="175"/>
      <c r="I1" s="175"/>
      <c r="J1" s="175"/>
      <c r="K1" s="175"/>
      <c r="L1" s="175"/>
      <c r="M1" s="175"/>
      <c r="N1" s="175"/>
      <c r="O1" s="175"/>
      <c r="P1" s="175"/>
      <c r="Q1" s="175"/>
      <c r="R1" s="175"/>
      <c r="S1" s="19"/>
    </row>
    <row r="2" spans="1:19" ht="21">
      <c r="A2" s="176" t="s">
        <v>136</v>
      </c>
      <c r="B2" s="176"/>
      <c r="C2" s="176"/>
      <c r="D2" s="176"/>
      <c r="E2" s="176"/>
      <c r="F2" s="176"/>
      <c r="G2" s="176"/>
      <c r="H2" s="176"/>
      <c r="I2" s="176"/>
      <c r="J2" s="176"/>
      <c r="K2" s="176"/>
      <c r="L2" s="176"/>
      <c r="M2" s="176"/>
      <c r="N2" s="176"/>
      <c r="O2" s="176"/>
      <c r="P2" s="176"/>
      <c r="Q2" s="176"/>
      <c r="R2" s="176"/>
      <c r="S2" s="20"/>
    </row>
    <row r="3" spans="1:19" ht="17.25" thickBot="1">
      <c r="A3" s="26" t="s">
        <v>18</v>
      </c>
      <c r="D3" s="2"/>
      <c r="P3" s="2"/>
      <c r="Q3" s="2"/>
      <c r="R3" s="18"/>
      <c r="S3" s="27" t="s">
        <v>0</v>
      </c>
    </row>
    <row r="4" spans="1:19" ht="16.5" customHeight="1">
      <c r="A4" s="183" t="s">
        <v>1</v>
      </c>
      <c r="B4" s="180" t="s">
        <v>15</v>
      </c>
      <c r="C4" s="186" t="s">
        <v>19</v>
      </c>
      <c r="D4" s="189" t="s">
        <v>20</v>
      </c>
      <c r="E4" s="189" t="s">
        <v>21</v>
      </c>
      <c r="F4" s="189" t="s">
        <v>7</v>
      </c>
      <c r="G4" s="192"/>
      <c r="H4" s="192"/>
      <c r="I4" s="193"/>
      <c r="J4" s="189" t="s">
        <v>8</v>
      </c>
      <c r="K4" s="192"/>
      <c r="L4" s="199"/>
      <c r="M4" s="186" t="s">
        <v>22</v>
      </c>
      <c r="N4" s="189" t="s">
        <v>12</v>
      </c>
      <c r="O4" s="193"/>
      <c r="P4" s="189" t="s">
        <v>13</v>
      </c>
      <c r="Q4" s="192"/>
      <c r="R4" s="193"/>
      <c r="S4" s="198" t="s">
        <v>10</v>
      </c>
    </row>
    <row r="5" spans="1:19" ht="16.5" customHeight="1">
      <c r="A5" s="184"/>
      <c r="B5" s="181"/>
      <c r="C5" s="187"/>
      <c r="D5" s="190"/>
      <c r="E5" s="190"/>
      <c r="F5" s="190"/>
      <c r="G5" s="194"/>
      <c r="H5" s="194"/>
      <c r="I5" s="195"/>
      <c r="J5" s="190"/>
      <c r="K5" s="194"/>
      <c r="L5" s="200"/>
      <c r="M5" s="187"/>
      <c r="N5" s="190"/>
      <c r="O5" s="195"/>
      <c r="P5" s="190"/>
      <c r="Q5" s="194"/>
      <c r="R5" s="195"/>
      <c r="S5" s="204"/>
    </row>
    <row r="6" spans="1:20" ht="16.5">
      <c r="A6" s="184"/>
      <c r="B6" s="181"/>
      <c r="C6" s="187"/>
      <c r="D6" s="190"/>
      <c r="E6" s="190"/>
      <c r="F6" s="191"/>
      <c r="G6" s="196"/>
      <c r="H6" s="196"/>
      <c r="I6" s="197"/>
      <c r="J6" s="190"/>
      <c r="K6" s="194"/>
      <c r="L6" s="200"/>
      <c r="M6" s="187"/>
      <c r="N6" s="191"/>
      <c r="O6" s="197"/>
      <c r="P6" s="191"/>
      <c r="Q6" s="196"/>
      <c r="R6" s="197"/>
      <c r="S6" s="204"/>
      <c r="T6" s="15"/>
    </row>
    <row r="7" spans="1:19" ht="16.5" customHeight="1">
      <c r="A7" s="184"/>
      <c r="B7" s="181"/>
      <c r="C7" s="187"/>
      <c r="D7" s="190"/>
      <c r="E7" s="190"/>
      <c r="F7" s="198" t="s">
        <v>23</v>
      </c>
      <c r="G7" s="198" t="s">
        <v>11</v>
      </c>
      <c r="H7" s="198" t="s">
        <v>9</v>
      </c>
      <c r="I7" s="3"/>
      <c r="J7" s="198" t="s">
        <v>24</v>
      </c>
      <c r="K7" s="198" t="s">
        <v>25</v>
      </c>
      <c r="L7" s="201" t="s">
        <v>135</v>
      </c>
      <c r="M7" s="187"/>
      <c r="N7" s="4"/>
      <c r="O7" s="5"/>
      <c r="P7" s="4"/>
      <c r="Q7" s="4"/>
      <c r="R7" s="4" t="s">
        <v>3</v>
      </c>
      <c r="S7" s="204"/>
    </row>
    <row r="8" spans="1:19" ht="16.5">
      <c r="A8" s="184"/>
      <c r="B8" s="181"/>
      <c r="C8" s="187"/>
      <c r="D8" s="190"/>
      <c r="E8" s="190"/>
      <c r="F8" s="187"/>
      <c r="G8" s="187"/>
      <c r="H8" s="187"/>
      <c r="I8" s="6" t="s">
        <v>4</v>
      </c>
      <c r="J8" s="187"/>
      <c r="K8" s="187"/>
      <c r="L8" s="202"/>
      <c r="M8" s="187"/>
      <c r="N8" s="6" t="s">
        <v>26</v>
      </c>
      <c r="O8" s="7" t="s">
        <v>27</v>
      </c>
      <c r="P8" s="6" t="s">
        <v>26</v>
      </c>
      <c r="Q8" s="6" t="s">
        <v>27</v>
      </c>
      <c r="R8" s="6" t="s">
        <v>2</v>
      </c>
      <c r="S8" s="204"/>
    </row>
    <row r="9" spans="1:19" ht="16.5">
      <c r="A9" s="185"/>
      <c r="B9" s="182"/>
      <c r="C9" s="188"/>
      <c r="D9" s="191"/>
      <c r="E9" s="191"/>
      <c r="F9" s="188"/>
      <c r="G9" s="188"/>
      <c r="H9" s="188"/>
      <c r="I9" s="8"/>
      <c r="J9" s="188"/>
      <c r="K9" s="188"/>
      <c r="L9" s="203"/>
      <c r="M9" s="188"/>
      <c r="N9" s="9"/>
      <c r="O9" s="8"/>
      <c r="P9" s="9"/>
      <c r="Q9" s="9"/>
      <c r="R9" s="9" t="s">
        <v>6</v>
      </c>
      <c r="S9" s="205"/>
    </row>
    <row r="10" spans="1:19" ht="16.5">
      <c r="A10" s="21" t="s">
        <v>28</v>
      </c>
      <c r="B10" s="33">
        <v>15990799000</v>
      </c>
      <c r="C10" s="33">
        <f>C11+C20+C29+C32+C51</f>
        <v>16250372700</v>
      </c>
      <c r="D10" s="28"/>
      <c r="E10" s="28"/>
      <c r="F10" s="33">
        <f>F11+F20+F29+F32+F51</f>
        <v>773862703</v>
      </c>
      <c r="G10" s="33">
        <f>G11+G20+G29+G32+G51</f>
        <v>8672249</v>
      </c>
      <c r="H10" s="33">
        <f>H11+H20+H29+H32+H51</f>
        <v>163072481</v>
      </c>
      <c r="I10" s="33">
        <f>F10+G10+H10</f>
        <v>945607433</v>
      </c>
      <c r="J10" s="33">
        <f>J11+J20+J29+J32+J51</f>
        <v>195384003</v>
      </c>
      <c r="K10" s="33">
        <f>K11+K20+K29+K32+K51</f>
        <v>766842703</v>
      </c>
      <c r="L10" s="33"/>
      <c r="M10" s="28"/>
      <c r="N10" s="30"/>
      <c r="O10" s="31"/>
      <c r="P10" s="30"/>
      <c r="Q10" s="30"/>
      <c r="R10" s="32"/>
      <c r="S10" s="28"/>
    </row>
    <row r="11" spans="1:19" ht="51" customHeight="1">
      <c r="A11" s="23" t="s">
        <v>29</v>
      </c>
      <c r="B11" s="34">
        <v>500562000</v>
      </c>
      <c r="C11" s="36">
        <v>258532000</v>
      </c>
      <c r="F11" s="17">
        <f aca="true" t="shared" si="0" ref="F11:K11">SUM(F12:F19)</f>
        <v>11950000</v>
      </c>
      <c r="G11" s="17">
        <f t="shared" si="0"/>
        <v>0</v>
      </c>
      <c r="H11" s="17">
        <f t="shared" si="0"/>
        <v>20056200</v>
      </c>
      <c r="I11" s="17">
        <f t="shared" si="0"/>
        <v>32006200</v>
      </c>
      <c r="J11" s="17">
        <f t="shared" si="0"/>
        <v>1120000</v>
      </c>
      <c r="K11" s="17">
        <f t="shared" si="0"/>
        <v>4930000</v>
      </c>
      <c r="L11" s="17"/>
      <c r="M11" s="25"/>
      <c r="N11" s="37"/>
      <c r="O11" s="38" t="s">
        <v>30</v>
      </c>
      <c r="P11" s="39"/>
      <c r="Q11" s="38" t="s">
        <v>30</v>
      </c>
      <c r="R11" s="51"/>
      <c r="S11" s="25"/>
    </row>
    <row r="12" spans="1:19" ht="28.5">
      <c r="A12" s="34"/>
      <c r="B12" s="34"/>
      <c r="C12" s="36"/>
      <c r="D12" s="41" t="s">
        <v>31</v>
      </c>
      <c r="E12" s="42" t="s">
        <v>32</v>
      </c>
      <c r="F12" s="43">
        <v>1600000</v>
      </c>
      <c r="G12" s="43">
        <v>0</v>
      </c>
      <c r="H12" s="43">
        <v>2500000</v>
      </c>
      <c r="I12" s="43">
        <f aca="true" t="shared" si="1" ref="I12:I19">SUM(H12,F12)</f>
        <v>4100000</v>
      </c>
      <c r="J12" s="43">
        <v>1120000</v>
      </c>
      <c r="K12" s="43">
        <f>480000+J12</f>
        <v>1600000</v>
      </c>
      <c r="L12" s="43"/>
      <c r="M12" s="25"/>
      <c r="N12" s="37"/>
      <c r="O12" s="38" t="s">
        <v>30</v>
      </c>
      <c r="P12" s="39"/>
      <c r="Q12" s="38" t="s">
        <v>30</v>
      </c>
      <c r="R12" s="40"/>
      <c r="S12" s="25"/>
    </row>
    <row r="13" spans="1:19" ht="16.5">
      <c r="A13" s="23"/>
      <c r="B13" s="34"/>
      <c r="C13" s="24"/>
      <c r="D13" s="44"/>
      <c r="E13" s="45" t="s">
        <v>33</v>
      </c>
      <c r="F13" s="43">
        <v>2000000</v>
      </c>
      <c r="G13" s="43">
        <v>0</v>
      </c>
      <c r="H13" s="43">
        <v>2100000</v>
      </c>
      <c r="I13" s="43">
        <f t="shared" si="1"/>
        <v>4100000</v>
      </c>
      <c r="J13" s="43">
        <v>0</v>
      </c>
      <c r="K13" s="43">
        <f>(F13*0.3)+J13</f>
        <v>600000</v>
      </c>
      <c r="L13" s="43"/>
      <c r="M13" s="25"/>
      <c r="N13" s="37"/>
      <c r="O13" s="38" t="s">
        <v>30</v>
      </c>
      <c r="P13" s="39"/>
      <c r="Q13" s="38" t="s">
        <v>30</v>
      </c>
      <c r="R13" s="40"/>
      <c r="S13" s="25"/>
    </row>
    <row r="14" spans="1:19" ht="16.5">
      <c r="A14" s="23"/>
      <c r="B14" s="34"/>
      <c r="C14" s="24"/>
      <c r="D14" s="44"/>
      <c r="E14" s="42" t="s">
        <v>34</v>
      </c>
      <c r="F14" s="43">
        <v>1600000</v>
      </c>
      <c r="G14" s="43">
        <v>0</v>
      </c>
      <c r="H14" s="43">
        <v>1600000</v>
      </c>
      <c r="I14" s="43">
        <f t="shared" si="1"/>
        <v>3200000</v>
      </c>
      <c r="J14" s="43">
        <v>0</v>
      </c>
      <c r="K14" s="43">
        <f>(F14*0.3)+J14</f>
        <v>480000</v>
      </c>
      <c r="L14" s="43"/>
      <c r="M14" s="25"/>
      <c r="N14" s="37"/>
      <c r="O14" s="38" t="s">
        <v>30</v>
      </c>
      <c r="P14" s="39"/>
      <c r="Q14" s="38" t="s">
        <v>30</v>
      </c>
      <c r="R14" s="40"/>
      <c r="S14" s="25"/>
    </row>
    <row r="15" spans="1:19" ht="16.5">
      <c r="A15" s="23"/>
      <c r="B15" s="34"/>
      <c r="C15" s="24"/>
      <c r="D15" s="44"/>
      <c r="E15" s="42" t="s">
        <v>35</v>
      </c>
      <c r="F15" s="43">
        <f>2500000*0.7</f>
        <v>1750000</v>
      </c>
      <c r="G15" s="43">
        <v>0</v>
      </c>
      <c r="H15" s="43">
        <f>4636000*0.7</f>
        <v>3245200</v>
      </c>
      <c r="I15" s="43">
        <f t="shared" si="1"/>
        <v>4995200</v>
      </c>
      <c r="J15" s="43">
        <v>0</v>
      </c>
      <c r="K15" s="43">
        <f>(2500000*0.3)+J15</f>
        <v>750000</v>
      </c>
      <c r="L15" s="43"/>
      <c r="M15" s="25"/>
      <c r="N15" s="37"/>
      <c r="O15" s="38" t="s">
        <v>30</v>
      </c>
      <c r="P15" s="39"/>
      <c r="Q15" s="38" t="s">
        <v>30</v>
      </c>
      <c r="R15" s="40"/>
      <c r="S15" s="25"/>
    </row>
    <row r="16" spans="1:19" ht="16.5">
      <c r="A16" s="23"/>
      <c r="B16" s="34"/>
      <c r="C16" s="24"/>
      <c r="D16" s="44"/>
      <c r="E16" s="42" t="s">
        <v>36</v>
      </c>
      <c r="F16" s="43">
        <v>1000000</v>
      </c>
      <c r="G16" s="43">
        <v>0</v>
      </c>
      <c r="H16" s="43">
        <v>4000000</v>
      </c>
      <c r="I16" s="43">
        <f t="shared" si="1"/>
        <v>5000000</v>
      </c>
      <c r="J16" s="43">
        <v>0</v>
      </c>
      <c r="K16" s="43">
        <f>(F16*0.3)+J16</f>
        <v>300000</v>
      </c>
      <c r="L16" s="43"/>
      <c r="M16" s="25"/>
      <c r="N16" s="37"/>
      <c r="O16" s="38" t="s">
        <v>30</v>
      </c>
      <c r="P16" s="39"/>
      <c r="Q16" s="38" t="s">
        <v>30</v>
      </c>
      <c r="R16" s="40"/>
      <c r="S16" s="25"/>
    </row>
    <row r="17" spans="1:19" ht="16.5">
      <c r="A17" s="23"/>
      <c r="B17" s="34"/>
      <c r="C17" s="24"/>
      <c r="D17" s="44"/>
      <c r="E17" s="42" t="s">
        <v>37</v>
      </c>
      <c r="F17" s="43">
        <v>1800000</v>
      </c>
      <c r="G17" s="43">
        <v>0</v>
      </c>
      <c r="H17" s="43">
        <v>1811000</v>
      </c>
      <c r="I17" s="43">
        <f t="shared" si="1"/>
        <v>3611000</v>
      </c>
      <c r="J17" s="43">
        <v>0</v>
      </c>
      <c r="K17" s="43">
        <f>(F17*0.3)+J17</f>
        <v>540000</v>
      </c>
      <c r="L17" s="43"/>
      <c r="M17" s="25"/>
      <c r="N17" s="37"/>
      <c r="O17" s="38" t="s">
        <v>30</v>
      </c>
      <c r="P17" s="39"/>
      <c r="Q17" s="38" t="s">
        <v>30</v>
      </c>
      <c r="R17" s="40"/>
      <c r="S17" s="25"/>
    </row>
    <row r="18" spans="1:19" ht="16.5">
      <c r="A18" s="23"/>
      <c r="B18" s="34"/>
      <c r="C18" s="24"/>
      <c r="D18" s="44"/>
      <c r="E18" s="42" t="s">
        <v>38</v>
      </c>
      <c r="F18" s="43">
        <v>1000000</v>
      </c>
      <c r="G18" s="43">
        <v>0</v>
      </c>
      <c r="H18" s="43">
        <v>3000000</v>
      </c>
      <c r="I18" s="43">
        <f t="shared" si="1"/>
        <v>4000000</v>
      </c>
      <c r="J18" s="43">
        <v>0</v>
      </c>
      <c r="K18" s="43">
        <f>(F18*0.3)+J18</f>
        <v>300000</v>
      </c>
      <c r="L18" s="43"/>
      <c r="M18" s="25"/>
      <c r="N18" s="37"/>
      <c r="O18" s="38" t="s">
        <v>30</v>
      </c>
      <c r="P18" s="39"/>
      <c r="Q18" s="38" t="s">
        <v>30</v>
      </c>
      <c r="R18" s="40"/>
      <c r="S18" s="25"/>
    </row>
    <row r="19" spans="1:19" ht="16.5">
      <c r="A19" s="23"/>
      <c r="B19" s="34"/>
      <c r="C19" s="24"/>
      <c r="D19" s="44"/>
      <c r="E19" s="42" t="s">
        <v>39</v>
      </c>
      <c r="F19" s="43">
        <v>1200000</v>
      </c>
      <c r="G19" s="43">
        <v>0</v>
      </c>
      <c r="H19" s="43">
        <v>1800000</v>
      </c>
      <c r="I19" s="43">
        <f t="shared" si="1"/>
        <v>3000000</v>
      </c>
      <c r="J19" s="43">
        <v>0</v>
      </c>
      <c r="K19" s="43">
        <f>(F19*0.3)+J19</f>
        <v>360000</v>
      </c>
      <c r="L19" s="43"/>
      <c r="M19" s="25"/>
      <c r="N19" s="37"/>
      <c r="O19" s="38"/>
      <c r="P19" s="39"/>
      <c r="Q19" s="38"/>
      <c r="R19" s="40"/>
      <c r="S19" s="25"/>
    </row>
    <row r="20" spans="1:19" ht="16.5">
      <c r="A20" s="25" t="s">
        <v>40</v>
      </c>
      <c r="B20" s="35">
        <v>15434609000</v>
      </c>
      <c r="C20" s="46">
        <v>15913266000</v>
      </c>
      <c r="D20" s="25"/>
      <c r="E20" s="25"/>
      <c r="F20" s="17">
        <f aca="true" t="shared" si="2" ref="F20:K20">SUM(F21:F25)</f>
        <v>723043977</v>
      </c>
      <c r="G20" s="17">
        <f t="shared" si="2"/>
        <v>0</v>
      </c>
      <c r="H20" s="17">
        <f t="shared" si="2"/>
        <v>0</v>
      </c>
      <c r="I20" s="17">
        <f>F20</f>
        <v>723043977</v>
      </c>
      <c r="J20" s="17">
        <f t="shared" si="2"/>
        <v>193735977</v>
      </c>
      <c r="K20" s="17">
        <f t="shared" si="2"/>
        <v>723043977</v>
      </c>
      <c r="L20" s="17"/>
      <c r="M20" s="25"/>
      <c r="N20" s="22"/>
      <c r="O20" s="22"/>
      <c r="P20" s="22"/>
      <c r="Q20" s="22"/>
      <c r="R20" s="22"/>
      <c r="S20" s="25"/>
    </row>
    <row r="21" spans="1:19" s="53" customFormat="1" ht="36" customHeight="1">
      <c r="A21" s="25" t="s">
        <v>41</v>
      </c>
      <c r="B21" s="35">
        <v>7860859000</v>
      </c>
      <c r="C21" s="46">
        <v>723043977</v>
      </c>
      <c r="D21" s="41" t="s">
        <v>42</v>
      </c>
      <c r="E21" s="41" t="s">
        <v>43</v>
      </c>
      <c r="F21" s="47">
        <v>395723047</v>
      </c>
      <c r="G21" s="43"/>
      <c r="H21" s="43"/>
      <c r="I21" s="48">
        <f>SUM(F21:H21)</f>
        <v>395723047</v>
      </c>
      <c r="J21" s="47">
        <v>96128047</v>
      </c>
      <c r="K21" s="47">
        <v>395723047</v>
      </c>
      <c r="L21" s="84"/>
      <c r="M21" s="49"/>
      <c r="N21" s="38" t="s">
        <v>30</v>
      </c>
      <c r="O21" s="38"/>
      <c r="P21" s="38"/>
      <c r="Q21" s="50" t="s">
        <v>30</v>
      </c>
      <c r="R21" s="51" t="s">
        <v>44</v>
      </c>
      <c r="S21" s="52"/>
    </row>
    <row r="22" spans="1:19" s="53" customFormat="1" ht="36" customHeight="1">
      <c r="A22" s="54"/>
      <c r="B22" s="55"/>
      <c r="C22" s="46"/>
      <c r="D22" s="41" t="s">
        <v>45</v>
      </c>
      <c r="E22" s="41" t="s">
        <v>46</v>
      </c>
      <c r="F22" s="47">
        <v>47723700</v>
      </c>
      <c r="G22" s="43"/>
      <c r="H22" s="43"/>
      <c r="I22" s="47">
        <v>47723700</v>
      </c>
      <c r="J22" s="47">
        <v>15149700</v>
      </c>
      <c r="K22" s="47">
        <v>47723700</v>
      </c>
      <c r="L22" s="84"/>
      <c r="M22" s="49"/>
      <c r="N22" s="38" t="s">
        <v>30</v>
      </c>
      <c r="O22" s="38"/>
      <c r="P22" s="38"/>
      <c r="Q22" s="50" t="s">
        <v>30</v>
      </c>
      <c r="R22" s="51" t="s">
        <v>44</v>
      </c>
      <c r="S22" s="52"/>
    </row>
    <row r="23" spans="1:19" s="53" customFormat="1" ht="34.5" customHeight="1">
      <c r="A23" s="56"/>
      <c r="B23" s="55"/>
      <c r="C23" s="46"/>
      <c r="D23" s="41" t="s">
        <v>47</v>
      </c>
      <c r="E23" s="41" t="s">
        <v>46</v>
      </c>
      <c r="F23" s="47">
        <v>40813125</v>
      </c>
      <c r="G23" s="43"/>
      <c r="H23" s="43"/>
      <c r="I23" s="47">
        <v>40813125</v>
      </c>
      <c r="J23" s="47">
        <v>12799125</v>
      </c>
      <c r="K23" s="47">
        <v>40813125</v>
      </c>
      <c r="L23" s="84"/>
      <c r="M23" s="49"/>
      <c r="N23" s="38" t="s">
        <v>30</v>
      </c>
      <c r="O23" s="38"/>
      <c r="P23" s="38"/>
      <c r="Q23" s="50" t="s">
        <v>30</v>
      </c>
      <c r="R23" s="51" t="s">
        <v>44</v>
      </c>
      <c r="S23" s="52"/>
    </row>
    <row r="24" spans="1:19" s="53" customFormat="1" ht="33.75" customHeight="1">
      <c r="A24" s="56"/>
      <c r="B24" s="55"/>
      <c r="C24" s="46"/>
      <c r="D24" s="41" t="s">
        <v>48</v>
      </c>
      <c r="E24" s="41" t="s">
        <v>49</v>
      </c>
      <c r="F24" s="47">
        <v>177749000</v>
      </c>
      <c r="G24" s="43"/>
      <c r="H24" s="43"/>
      <c r="I24" s="47">
        <v>177749000</v>
      </c>
      <c r="J24" s="47">
        <v>49970000</v>
      </c>
      <c r="K24" s="47">
        <v>177749000</v>
      </c>
      <c r="L24" s="84"/>
      <c r="M24" s="49"/>
      <c r="N24" s="38" t="s">
        <v>30</v>
      </c>
      <c r="O24" s="38"/>
      <c r="P24" s="38"/>
      <c r="Q24" s="50" t="s">
        <v>30</v>
      </c>
      <c r="R24" s="51" t="s">
        <v>44</v>
      </c>
      <c r="S24" s="52"/>
    </row>
    <row r="25" spans="1:19" s="53" customFormat="1" ht="34.5" customHeight="1">
      <c r="A25" s="56"/>
      <c r="B25" s="55"/>
      <c r="C25" s="46"/>
      <c r="D25" s="42" t="s">
        <v>50</v>
      </c>
      <c r="E25" s="42" t="s">
        <v>51</v>
      </c>
      <c r="F25" s="47">
        <v>61035105</v>
      </c>
      <c r="G25" s="43"/>
      <c r="H25" s="43"/>
      <c r="I25" s="48">
        <f>SUM(F25:H25)</f>
        <v>61035105</v>
      </c>
      <c r="J25" s="47">
        <v>19689105</v>
      </c>
      <c r="K25" s="47">
        <v>61035105</v>
      </c>
      <c r="L25" s="74"/>
      <c r="M25" s="57"/>
      <c r="N25" s="38" t="s">
        <v>30</v>
      </c>
      <c r="O25" s="38"/>
      <c r="P25" s="38"/>
      <c r="Q25" s="50" t="s">
        <v>30</v>
      </c>
      <c r="R25" s="51" t="s">
        <v>44</v>
      </c>
      <c r="S25" s="52"/>
    </row>
    <row r="26" spans="1:19" ht="16.5">
      <c r="A26" s="25" t="s">
        <v>52</v>
      </c>
      <c r="B26" s="35">
        <v>3361848000</v>
      </c>
      <c r="C26" s="13">
        <f>C20-C21-C27-C28</f>
        <v>14630222023</v>
      </c>
      <c r="D26" s="25"/>
      <c r="E26" s="25"/>
      <c r="F26" s="22"/>
      <c r="G26" s="22"/>
      <c r="H26" s="22"/>
      <c r="I26" s="22"/>
      <c r="J26" s="22"/>
      <c r="K26" s="22"/>
      <c r="L26" s="22"/>
      <c r="M26" s="25"/>
      <c r="N26" s="22"/>
      <c r="O26" s="22"/>
      <c r="P26" s="22"/>
      <c r="Q26" s="22"/>
      <c r="R26" s="22"/>
      <c r="S26" s="25"/>
    </row>
    <row r="27" spans="1:19" ht="16.5">
      <c r="A27" s="25" t="s">
        <v>53</v>
      </c>
      <c r="B27" s="35">
        <v>3380000000</v>
      </c>
      <c r="C27" s="24">
        <v>500000000</v>
      </c>
      <c r="D27" s="25"/>
      <c r="E27" s="25"/>
      <c r="F27" s="22"/>
      <c r="G27" s="22"/>
      <c r="H27" s="22"/>
      <c r="I27" s="22"/>
      <c r="J27" s="22"/>
      <c r="K27" s="22"/>
      <c r="L27" s="22"/>
      <c r="M27" s="25"/>
      <c r="N27" s="22"/>
      <c r="O27" s="22"/>
      <c r="P27" s="22"/>
      <c r="Q27" s="22"/>
      <c r="R27" s="22"/>
      <c r="S27" s="25"/>
    </row>
    <row r="28" spans="1:19" ht="16.5">
      <c r="A28" s="25" t="s">
        <v>54</v>
      </c>
      <c r="B28" s="35">
        <v>831902000</v>
      </c>
      <c r="C28" s="24">
        <v>60000000</v>
      </c>
      <c r="D28" s="25"/>
      <c r="E28" s="25"/>
      <c r="F28" s="22"/>
      <c r="G28" s="22"/>
      <c r="H28" s="22"/>
      <c r="I28" s="22"/>
      <c r="J28" s="22"/>
      <c r="K28" s="22"/>
      <c r="L28" s="22"/>
      <c r="M28" s="25"/>
      <c r="N28" s="22"/>
      <c r="O28" s="22"/>
      <c r="P28" s="22"/>
      <c r="Q28" s="22"/>
      <c r="R28" s="22"/>
      <c r="S28" s="25"/>
    </row>
    <row r="29" spans="1:19" ht="16.5">
      <c r="A29" s="25" t="s">
        <v>55</v>
      </c>
      <c r="B29" s="35">
        <v>1219000</v>
      </c>
      <c r="C29" s="58">
        <v>1019000</v>
      </c>
      <c r="D29" s="25"/>
      <c r="E29" s="25"/>
      <c r="F29" s="17">
        <f aca="true" t="shared" si="3" ref="F29:K29">SUM(F30:F31)</f>
        <v>258026</v>
      </c>
      <c r="G29" s="17">
        <f t="shared" si="3"/>
        <v>0</v>
      </c>
      <c r="H29" s="17">
        <f t="shared" si="3"/>
        <v>0</v>
      </c>
      <c r="I29" s="17">
        <f t="shared" si="3"/>
        <v>258026</v>
      </c>
      <c r="J29" s="17">
        <f t="shared" si="3"/>
        <v>198026</v>
      </c>
      <c r="K29" s="17">
        <f t="shared" si="3"/>
        <v>258026</v>
      </c>
      <c r="L29" s="17"/>
      <c r="M29" s="25"/>
      <c r="N29" s="22"/>
      <c r="O29" s="22"/>
      <c r="P29" s="22"/>
      <c r="Q29" s="22"/>
      <c r="R29" s="22"/>
      <c r="S29" s="25"/>
    </row>
    <row r="30" spans="1:19" ht="49.5">
      <c r="A30" s="25"/>
      <c r="B30" s="35"/>
      <c r="C30" s="24"/>
      <c r="D30" s="59" t="s">
        <v>56</v>
      </c>
      <c r="E30" s="59" t="s">
        <v>57</v>
      </c>
      <c r="F30" s="43">
        <v>198600</v>
      </c>
      <c r="G30" s="43"/>
      <c r="H30" s="43"/>
      <c r="I30" s="43">
        <f>SUM(F30:H30)</f>
        <v>198600</v>
      </c>
      <c r="J30" s="43">
        <v>198600</v>
      </c>
      <c r="K30" s="43">
        <f>I30</f>
        <v>198600</v>
      </c>
      <c r="L30" s="43"/>
      <c r="M30" s="25"/>
      <c r="N30" s="60" t="s">
        <v>58</v>
      </c>
      <c r="O30" s="60"/>
      <c r="P30" s="60"/>
      <c r="Q30" s="60" t="s">
        <v>58</v>
      </c>
      <c r="R30" s="61" t="s">
        <v>59</v>
      </c>
      <c r="S30" s="25"/>
    </row>
    <row r="31" spans="1:19" ht="49.5">
      <c r="A31" s="25"/>
      <c r="B31" s="35"/>
      <c r="C31" s="24"/>
      <c r="D31" s="59" t="s">
        <v>60</v>
      </c>
      <c r="E31" s="59" t="s">
        <v>57</v>
      </c>
      <c r="F31" s="43">
        <v>59426</v>
      </c>
      <c r="G31" s="43"/>
      <c r="H31" s="43"/>
      <c r="I31" s="43">
        <f>SUM(F31:H31)</f>
        <v>59426</v>
      </c>
      <c r="J31" s="43">
        <v>-574</v>
      </c>
      <c r="K31" s="43">
        <v>59426</v>
      </c>
      <c r="L31" s="43"/>
      <c r="M31" s="25"/>
      <c r="N31" s="60" t="s">
        <v>58</v>
      </c>
      <c r="O31" s="60"/>
      <c r="P31" s="60"/>
      <c r="Q31" s="60" t="s">
        <v>58</v>
      </c>
      <c r="R31" s="61" t="s">
        <v>59</v>
      </c>
      <c r="S31" s="25"/>
    </row>
    <row r="32" spans="1:19" ht="16.5">
      <c r="A32" s="25" t="s">
        <v>61</v>
      </c>
      <c r="B32" s="35">
        <v>42832000</v>
      </c>
      <c r="C32" s="58">
        <f>C33+C43</f>
        <v>76832000</v>
      </c>
      <c r="D32" s="25"/>
      <c r="E32" s="25"/>
      <c r="F32" s="58">
        <f aca="true" t="shared" si="4" ref="F32:K32">SUM(F33:F50)</f>
        <v>37887000</v>
      </c>
      <c r="G32" s="58">
        <f t="shared" si="4"/>
        <v>8660500</v>
      </c>
      <c r="H32" s="58">
        <f t="shared" si="4"/>
        <v>142866802</v>
      </c>
      <c r="I32" s="58">
        <f t="shared" si="4"/>
        <v>189414302</v>
      </c>
      <c r="J32" s="58">
        <f t="shared" si="4"/>
        <v>80000</v>
      </c>
      <c r="K32" s="58">
        <f t="shared" si="4"/>
        <v>37887000</v>
      </c>
      <c r="L32" s="58"/>
      <c r="M32" s="25"/>
      <c r="N32" s="22"/>
      <c r="O32" s="22"/>
      <c r="P32" s="22"/>
      <c r="Q32" s="22"/>
      <c r="R32" s="22"/>
      <c r="S32" s="25"/>
    </row>
    <row r="33" spans="1:19" s="53" customFormat="1" ht="34.5" customHeight="1">
      <c r="A33" s="25" t="s">
        <v>62</v>
      </c>
      <c r="B33" s="35">
        <v>40666000</v>
      </c>
      <c r="C33" s="24">
        <v>75616000</v>
      </c>
      <c r="D33" s="62" t="s">
        <v>63</v>
      </c>
      <c r="E33" s="62" t="s">
        <v>64</v>
      </c>
      <c r="F33" s="47">
        <v>9000000</v>
      </c>
      <c r="G33" s="47"/>
      <c r="H33" s="47">
        <v>42769500</v>
      </c>
      <c r="I33" s="48">
        <f>SUM(F33:H33)</f>
        <v>51769500</v>
      </c>
      <c r="J33" s="43"/>
      <c r="K33" s="47">
        <v>9000000</v>
      </c>
      <c r="L33" s="47"/>
      <c r="M33" s="63"/>
      <c r="N33" s="38" t="s">
        <v>65</v>
      </c>
      <c r="O33" s="38"/>
      <c r="P33" s="38"/>
      <c r="Q33" s="50" t="s">
        <v>65</v>
      </c>
      <c r="R33" s="51" t="s">
        <v>44</v>
      </c>
      <c r="S33" s="64"/>
    </row>
    <row r="34" spans="1:19" s="53" customFormat="1" ht="16.5">
      <c r="A34" s="65"/>
      <c r="B34" s="66"/>
      <c r="C34" s="65"/>
      <c r="D34" s="62"/>
      <c r="E34" s="62" t="s">
        <v>66</v>
      </c>
      <c r="F34" s="47">
        <v>8000000</v>
      </c>
      <c r="G34" s="47"/>
      <c r="H34" s="47">
        <v>12538000</v>
      </c>
      <c r="I34" s="48">
        <f aca="true" t="shared" si="5" ref="I34:I42">SUM(F34:H34)</f>
        <v>20538000</v>
      </c>
      <c r="J34" s="43"/>
      <c r="K34" s="47">
        <v>8000000</v>
      </c>
      <c r="L34" s="47"/>
      <c r="M34" s="67"/>
      <c r="N34" s="68"/>
      <c r="O34" s="68" t="s">
        <v>65</v>
      </c>
      <c r="P34" s="68"/>
      <c r="Q34" s="69" t="s">
        <v>65</v>
      </c>
      <c r="R34" s="67"/>
      <c r="S34" s="70"/>
    </row>
    <row r="35" spans="1:19" s="53" customFormat="1" ht="16.5">
      <c r="A35" s="65"/>
      <c r="B35" s="66"/>
      <c r="C35" s="65"/>
      <c r="D35" s="62"/>
      <c r="E35" s="71" t="s">
        <v>67</v>
      </c>
      <c r="F35" s="47">
        <v>10000000</v>
      </c>
      <c r="G35" s="47"/>
      <c r="H35" s="47">
        <v>20408000</v>
      </c>
      <c r="I35" s="48">
        <f t="shared" si="5"/>
        <v>30408000</v>
      </c>
      <c r="J35" s="43"/>
      <c r="K35" s="47">
        <v>10000000</v>
      </c>
      <c r="L35" s="47"/>
      <c r="M35" s="67"/>
      <c r="N35" s="68"/>
      <c r="O35" s="68" t="s">
        <v>65</v>
      </c>
      <c r="P35" s="68"/>
      <c r="Q35" s="69" t="s">
        <v>65</v>
      </c>
      <c r="R35" s="67"/>
      <c r="S35" s="70"/>
    </row>
    <row r="36" spans="1:19" s="53" customFormat="1" ht="16.5">
      <c r="A36" s="65"/>
      <c r="B36" s="66"/>
      <c r="C36" s="65"/>
      <c r="D36" s="62"/>
      <c r="E36" s="62" t="s">
        <v>68</v>
      </c>
      <c r="F36" s="47">
        <v>5500000</v>
      </c>
      <c r="G36" s="47"/>
      <c r="H36" s="47">
        <v>18500000</v>
      </c>
      <c r="I36" s="48">
        <f t="shared" si="5"/>
        <v>24000000</v>
      </c>
      <c r="J36" s="43"/>
      <c r="K36" s="47">
        <v>5500000</v>
      </c>
      <c r="L36" s="47"/>
      <c r="M36" s="67"/>
      <c r="N36" s="68"/>
      <c r="O36" s="68" t="s">
        <v>65</v>
      </c>
      <c r="P36" s="68"/>
      <c r="Q36" s="69" t="s">
        <v>65</v>
      </c>
      <c r="R36" s="67"/>
      <c r="S36" s="70"/>
    </row>
    <row r="37" spans="1:19" s="53" customFormat="1" ht="16.5">
      <c r="A37" s="65"/>
      <c r="B37" s="66"/>
      <c r="C37" s="65"/>
      <c r="D37" s="62"/>
      <c r="E37" s="71" t="s">
        <v>69</v>
      </c>
      <c r="F37" s="47">
        <v>3500000</v>
      </c>
      <c r="G37" s="47"/>
      <c r="H37" s="47">
        <v>5893000</v>
      </c>
      <c r="I37" s="48">
        <f t="shared" si="5"/>
        <v>9393000</v>
      </c>
      <c r="J37" s="43"/>
      <c r="K37" s="47">
        <v>3500000</v>
      </c>
      <c r="L37" s="47"/>
      <c r="M37" s="67"/>
      <c r="N37" s="68"/>
      <c r="O37" s="68" t="s">
        <v>65</v>
      </c>
      <c r="P37" s="68"/>
      <c r="Q37" s="69" t="s">
        <v>65</v>
      </c>
      <c r="R37" s="67"/>
      <c r="S37" s="70"/>
    </row>
    <row r="38" spans="1:19" s="53" customFormat="1" ht="28.5">
      <c r="A38" s="65"/>
      <c r="B38" s="66"/>
      <c r="C38" s="65"/>
      <c r="D38" s="72" t="s">
        <v>70</v>
      </c>
      <c r="E38" s="72" t="s">
        <v>71</v>
      </c>
      <c r="F38" s="47">
        <f>K38</f>
        <v>180500</v>
      </c>
      <c r="G38" s="47">
        <v>150000</v>
      </c>
      <c r="H38" s="47">
        <v>959500</v>
      </c>
      <c r="I38" s="48">
        <f t="shared" si="5"/>
        <v>1290000</v>
      </c>
      <c r="J38" s="43"/>
      <c r="K38" s="47">
        <v>180500</v>
      </c>
      <c r="L38" s="47"/>
      <c r="M38" s="73" t="s">
        <v>72</v>
      </c>
      <c r="N38" s="68"/>
      <c r="O38" s="68" t="s">
        <v>65</v>
      </c>
      <c r="P38" s="68"/>
      <c r="Q38" s="69" t="s">
        <v>65</v>
      </c>
      <c r="R38" s="67"/>
      <c r="S38" s="70"/>
    </row>
    <row r="39" spans="1:19" s="53" customFormat="1" ht="16.5">
      <c r="A39" s="65"/>
      <c r="B39" s="66"/>
      <c r="C39" s="65"/>
      <c r="D39" s="72" t="s">
        <v>73</v>
      </c>
      <c r="E39" s="72" t="s">
        <v>74</v>
      </c>
      <c r="F39" s="47">
        <f>K39</f>
        <v>927000</v>
      </c>
      <c r="G39" s="47">
        <v>792000</v>
      </c>
      <c r="H39" s="74">
        <v>8761000</v>
      </c>
      <c r="I39" s="48">
        <f t="shared" si="5"/>
        <v>10480000</v>
      </c>
      <c r="J39" s="43"/>
      <c r="K39" s="47">
        <v>927000</v>
      </c>
      <c r="L39" s="47"/>
      <c r="M39" s="73" t="s">
        <v>75</v>
      </c>
      <c r="N39" s="68"/>
      <c r="O39" s="68" t="s">
        <v>65</v>
      </c>
      <c r="P39" s="68"/>
      <c r="Q39" s="69" t="s">
        <v>65</v>
      </c>
      <c r="R39" s="67"/>
      <c r="S39" s="70"/>
    </row>
    <row r="40" spans="1:19" s="53" customFormat="1" ht="16.5">
      <c r="A40" s="65"/>
      <c r="B40" s="66"/>
      <c r="C40" s="65"/>
      <c r="D40" s="72" t="s">
        <v>76</v>
      </c>
      <c r="E40" s="72" t="s">
        <v>77</v>
      </c>
      <c r="F40" s="47">
        <f>K40</f>
        <v>90000</v>
      </c>
      <c r="G40" s="47"/>
      <c r="H40" s="74">
        <v>598600</v>
      </c>
      <c r="I40" s="48">
        <f t="shared" si="5"/>
        <v>688600</v>
      </c>
      <c r="J40" s="43"/>
      <c r="K40" s="47">
        <v>90000</v>
      </c>
      <c r="L40" s="47"/>
      <c r="M40" s="73"/>
      <c r="N40" s="68"/>
      <c r="O40" s="68" t="s">
        <v>65</v>
      </c>
      <c r="P40" s="68"/>
      <c r="Q40" s="69" t="s">
        <v>65</v>
      </c>
      <c r="R40" s="67"/>
      <c r="S40" s="70"/>
    </row>
    <row r="41" spans="1:19" s="53" customFormat="1" ht="16.5">
      <c r="A41" s="65"/>
      <c r="B41" s="66"/>
      <c r="C41" s="65"/>
      <c r="D41" s="72" t="s">
        <v>78</v>
      </c>
      <c r="E41" s="72" t="s">
        <v>79</v>
      </c>
      <c r="F41" s="47">
        <f>K41</f>
        <v>99500</v>
      </c>
      <c r="G41" s="47">
        <v>1000000</v>
      </c>
      <c r="H41" s="74">
        <v>10549845</v>
      </c>
      <c r="I41" s="48">
        <f t="shared" si="5"/>
        <v>11649345</v>
      </c>
      <c r="J41" s="43"/>
      <c r="K41" s="47">
        <v>99500</v>
      </c>
      <c r="L41" s="47"/>
      <c r="M41" s="73" t="s">
        <v>80</v>
      </c>
      <c r="N41" s="68"/>
      <c r="O41" s="68" t="s">
        <v>65</v>
      </c>
      <c r="P41" s="68"/>
      <c r="Q41" s="69" t="s">
        <v>65</v>
      </c>
      <c r="R41" s="67"/>
      <c r="S41" s="70"/>
    </row>
    <row r="42" spans="1:19" s="53" customFormat="1" ht="28.5">
      <c r="A42" s="65"/>
      <c r="B42" s="66"/>
      <c r="C42" s="65"/>
      <c r="D42" s="72" t="s">
        <v>81</v>
      </c>
      <c r="E42" s="72" t="s">
        <v>82</v>
      </c>
      <c r="F42" s="47">
        <f>K42</f>
        <v>200000</v>
      </c>
      <c r="G42" s="47">
        <v>2600000</v>
      </c>
      <c r="H42" s="47">
        <v>17200000</v>
      </c>
      <c r="I42" s="48">
        <f t="shared" si="5"/>
        <v>20000000</v>
      </c>
      <c r="J42" s="43"/>
      <c r="K42" s="47">
        <v>200000</v>
      </c>
      <c r="L42" s="47"/>
      <c r="M42" s="73" t="s">
        <v>83</v>
      </c>
      <c r="N42" s="68"/>
      <c r="O42" s="68" t="s">
        <v>65</v>
      </c>
      <c r="P42" s="68"/>
      <c r="Q42" s="69" t="s">
        <v>65</v>
      </c>
      <c r="R42" s="67"/>
      <c r="S42" s="70"/>
    </row>
    <row r="43" spans="1:19" ht="38.25" customHeight="1">
      <c r="A43" s="25" t="s">
        <v>84</v>
      </c>
      <c r="B43" s="35">
        <v>2166000</v>
      </c>
      <c r="C43" s="58">
        <v>1216000</v>
      </c>
      <c r="D43" s="62" t="s">
        <v>85</v>
      </c>
      <c r="E43" s="62" t="s">
        <v>86</v>
      </c>
      <c r="F43" s="43">
        <v>50000</v>
      </c>
      <c r="G43" s="43">
        <v>160000</v>
      </c>
      <c r="H43" s="43">
        <v>71466</v>
      </c>
      <c r="I43" s="43">
        <f aca="true" t="shared" si="6" ref="I43:I50">SUM(F43:H43)</f>
        <v>281466</v>
      </c>
      <c r="J43" s="43"/>
      <c r="K43" s="43">
        <v>50000</v>
      </c>
      <c r="L43" s="43"/>
      <c r="M43" s="75" t="s">
        <v>87</v>
      </c>
      <c r="N43" s="39"/>
      <c r="O43" s="39" t="s">
        <v>65</v>
      </c>
      <c r="P43" s="39"/>
      <c r="Q43" s="39" t="s">
        <v>65</v>
      </c>
      <c r="R43" s="76"/>
      <c r="S43" s="25"/>
    </row>
    <row r="44" spans="1:19" ht="16.5">
      <c r="A44" s="25"/>
      <c r="B44" s="35"/>
      <c r="C44" s="24"/>
      <c r="D44" s="62" t="s">
        <v>88</v>
      </c>
      <c r="E44" s="62" t="s">
        <v>89</v>
      </c>
      <c r="F44" s="43">
        <v>100000</v>
      </c>
      <c r="G44" s="43">
        <v>300000</v>
      </c>
      <c r="H44" s="43">
        <v>3410000</v>
      </c>
      <c r="I44" s="43">
        <f t="shared" si="6"/>
        <v>3810000</v>
      </c>
      <c r="J44" s="43"/>
      <c r="K44" s="43">
        <v>100000</v>
      </c>
      <c r="L44" s="43"/>
      <c r="M44" s="75" t="s">
        <v>90</v>
      </c>
      <c r="N44" s="39"/>
      <c r="O44" s="39" t="s">
        <v>65</v>
      </c>
      <c r="P44" s="39"/>
      <c r="Q44" s="39" t="s">
        <v>65</v>
      </c>
      <c r="R44" s="76"/>
      <c r="S44" s="25"/>
    </row>
    <row r="45" spans="1:19" ht="16.5">
      <c r="A45" s="25"/>
      <c r="B45" s="35"/>
      <c r="C45" s="24"/>
      <c r="D45" s="62" t="s">
        <v>91</v>
      </c>
      <c r="E45" s="62" t="s">
        <v>92</v>
      </c>
      <c r="F45" s="43">
        <v>30000</v>
      </c>
      <c r="G45" s="43"/>
      <c r="H45" s="43">
        <v>309000</v>
      </c>
      <c r="I45" s="43">
        <f t="shared" si="6"/>
        <v>339000</v>
      </c>
      <c r="J45" s="43"/>
      <c r="K45" s="43">
        <v>30000</v>
      </c>
      <c r="L45" s="43"/>
      <c r="M45" s="77"/>
      <c r="N45" s="39"/>
      <c r="O45" s="39" t="s">
        <v>65</v>
      </c>
      <c r="P45" s="39"/>
      <c r="Q45" s="39" t="s">
        <v>65</v>
      </c>
      <c r="R45" s="76"/>
      <c r="S45" s="25"/>
    </row>
    <row r="46" spans="1:19" ht="16.5">
      <c r="A46" s="25"/>
      <c r="B46" s="35"/>
      <c r="C46" s="24"/>
      <c r="D46" s="78" t="s">
        <v>93</v>
      </c>
      <c r="E46" s="78" t="s">
        <v>94</v>
      </c>
      <c r="F46" s="43">
        <v>30000</v>
      </c>
      <c r="G46" s="43"/>
      <c r="H46" s="43">
        <v>196000</v>
      </c>
      <c r="I46" s="43">
        <f t="shared" si="6"/>
        <v>226000</v>
      </c>
      <c r="J46" s="43"/>
      <c r="K46" s="43">
        <v>30000</v>
      </c>
      <c r="L46" s="43"/>
      <c r="M46" s="79"/>
      <c r="N46" s="39"/>
      <c r="O46" s="39" t="s">
        <v>65</v>
      </c>
      <c r="P46" s="39"/>
      <c r="Q46" s="39" t="s">
        <v>65</v>
      </c>
      <c r="R46" s="76"/>
      <c r="S46" s="25"/>
    </row>
    <row r="47" spans="1:19" ht="49.5">
      <c r="A47" s="25"/>
      <c r="B47" s="35"/>
      <c r="C47" s="24"/>
      <c r="D47" s="80" t="s">
        <v>95</v>
      </c>
      <c r="E47" s="80" t="s">
        <v>96</v>
      </c>
      <c r="F47" s="43">
        <v>50000</v>
      </c>
      <c r="G47" s="43">
        <v>2958500</v>
      </c>
      <c r="H47" s="43">
        <v>253989</v>
      </c>
      <c r="I47" s="43">
        <f t="shared" si="6"/>
        <v>3262489</v>
      </c>
      <c r="J47" s="43"/>
      <c r="K47" s="43">
        <v>50000</v>
      </c>
      <c r="L47" s="43"/>
      <c r="M47" s="79" t="s">
        <v>97</v>
      </c>
      <c r="N47" s="39"/>
      <c r="O47" s="39" t="s">
        <v>65</v>
      </c>
      <c r="P47" s="39"/>
      <c r="Q47" s="39" t="s">
        <v>65</v>
      </c>
      <c r="R47" s="76"/>
      <c r="S47" s="25"/>
    </row>
    <row r="48" spans="1:19" ht="33">
      <c r="A48" s="25"/>
      <c r="B48" s="35"/>
      <c r="C48" s="24"/>
      <c r="D48" s="78" t="s">
        <v>98</v>
      </c>
      <c r="E48" s="78" t="s">
        <v>99</v>
      </c>
      <c r="F48" s="43">
        <v>50000</v>
      </c>
      <c r="G48" s="43">
        <v>330000</v>
      </c>
      <c r="H48" s="43">
        <v>14994</v>
      </c>
      <c r="I48" s="43">
        <f t="shared" si="6"/>
        <v>394994</v>
      </c>
      <c r="J48" s="43"/>
      <c r="K48" s="43">
        <v>50000</v>
      </c>
      <c r="L48" s="43"/>
      <c r="M48" s="79" t="s">
        <v>100</v>
      </c>
      <c r="N48" s="39"/>
      <c r="O48" s="39" t="s">
        <v>65</v>
      </c>
      <c r="P48" s="39"/>
      <c r="Q48" s="39" t="s">
        <v>65</v>
      </c>
      <c r="R48" s="76"/>
      <c r="S48" s="25"/>
    </row>
    <row r="49" spans="1:19" ht="16.5">
      <c r="A49" s="25"/>
      <c r="B49" s="35"/>
      <c r="C49" s="24"/>
      <c r="D49" s="81" t="s">
        <v>101</v>
      </c>
      <c r="E49" s="81" t="s">
        <v>102</v>
      </c>
      <c r="F49" s="43">
        <v>50000</v>
      </c>
      <c r="G49" s="43">
        <v>0</v>
      </c>
      <c r="H49" s="43">
        <v>193708</v>
      </c>
      <c r="I49" s="43">
        <f t="shared" si="6"/>
        <v>243708</v>
      </c>
      <c r="J49" s="43">
        <v>50000</v>
      </c>
      <c r="K49" s="43">
        <v>50000</v>
      </c>
      <c r="L49" s="43"/>
      <c r="M49" s="82"/>
      <c r="N49" s="39"/>
      <c r="O49" s="39" t="s">
        <v>65</v>
      </c>
      <c r="P49" s="39"/>
      <c r="Q49" s="39" t="s">
        <v>65</v>
      </c>
      <c r="R49" s="76"/>
      <c r="S49" s="25"/>
    </row>
    <row r="50" spans="1:19" ht="82.5">
      <c r="A50" s="25"/>
      <c r="B50" s="35"/>
      <c r="C50" s="24"/>
      <c r="D50" s="81" t="s">
        <v>103</v>
      </c>
      <c r="E50" s="81" t="s">
        <v>104</v>
      </c>
      <c r="F50" s="43">
        <v>30000</v>
      </c>
      <c r="G50" s="43">
        <v>370000</v>
      </c>
      <c r="H50" s="43">
        <v>240200</v>
      </c>
      <c r="I50" s="43">
        <f t="shared" si="6"/>
        <v>640200</v>
      </c>
      <c r="J50" s="43">
        <v>30000</v>
      </c>
      <c r="K50" s="43">
        <v>30000</v>
      </c>
      <c r="L50" s="43"/>
      <c r="M50" s="82" t="s">
        <v>105</v>
      </c>
      <c r="N50" s="39"/>
      <c r="O50" s="39" t="s">
        <v>65</v>
      </c>
      <c r="P50" s="39"/>
      <c r="Q50" s="39" t="s">
        <v>65</v>
      </c>
      <c r="R50" s="76"/>
      <c r="S50" s="25"/>
    </row>
    <row r="51" spans="1:19" ht="16.5">
      <c r="A51" s="25" t="s">
        <v>106</v>
      </c>
      <c r="B51" s="35">
        <v>11577000</v>
      </c>
      <c r="C51" s="13">
        <f>C52</f>
        <v>723700</v>
      </c>
      <c r="D51" s="25"/>
      <c r="E51" s="25"/>
      <c r="F51" s="17">
        <f aca="true" t="shared" si="7" ref="F51:K51">SUM(F52:F60)</f>
        <v>723700</v>
      </c>
      <c r="G51" s="17">
        <f t="shared" si="7"/>
        <v>11749</v>
      </c>
      <c r="H51" s="17">
        <f t="shared" si="7"/>
        <v>149479</v>
      </c>
      <c r="I51" s="17">
        <f t="shared" si="7"/>
        <v>884928</v>
      </c>
      <c r="J51" s="17">
        <f t="shared" si="7"/>
        <v>250000</v>
      </c>
      <c r="K51" s="17">
        <f t="shared" si="7"/>
        <v>723700</v>
      </c>
      <c r="L51" s="17"/>
      <c r="M51" s="25"/>
      <c r="N51" s="22"/>
      <c r="O51" s="22"/>
      <c r="P51" s="22"/>
      <c r="Q51" s="22"/>
      <c r="R51" s="22"/>
      <c r="S51" s="25"/>
    </row>
    <row r="52" spans="1:19" ht="28.5">
      <c r="A52" s="25" t="s">
        <v>107</v>
      </c>
      <c r="B52" s="35">
        <v>11577000</v>
      </c>
      <c r="C52" s="14">
        <f>SUM(F52:F60)</f>
        <v>723700</v>
      </c>
      <c r="D52" s="83" t="s">
        <v>108</v>
      </c>
      <c r="E52" s="83" t="s">
        <v>109</v>
      </c>
      <c r="F52" s="84">
        <v>38700</v>
      </c>
      <c r="G52" s="84">
        <v>0</v>
      </c>
      <c r="H52" s="84">
        <v>0</v>
      </c>
      <c r="I52" s="85">
        <f aca="true" t="shared" si="8" ref="I52:I59">SUM(F52:H52)</f>
        <v>38700</v>
      </c>
      <c r="J52" s="84">
        <v>0</v>
      </c>
      <c r="K52" s="84">
        <v>38700</v>
      </c>
      <c r="L52" s="84"/>
      <c r="M52" s="25"/>
      <c r="N52" s="86" t="s">
        <v>110</v>
      </c>
      <c r="O52" s="86"/>
      <c r="P52" s="86"/>
      <c r="Q52" s="87" t="s">
        <v>58</v>
      </c>
      <c r="R52" s="51" t="s">
        <v>111</v>
      </c>
      <c r="S52" s="25"/>
    </row>
    <row r="53" spans="1:19" ht="16.5">
      <c r="A53" s="25"/>
      <c r="B53" s="35"/>
      <c r="C53" s="88"/>
      <c r="D53" s="72" t="s">
        <v>112</v>
      </c>
      <c r="E53" s="89" t="s">
        <v>113</v>
      </c>
      <c r="F53" s="47">
        <v>70000</v>
      </c>
      <c r="G53" s="47"/>
      <c r="H53" s="47">
        <v>30990</v>
      </c>
      <c r="I53" s="90">
        <f t="shared" si="8"/>
        <v>100990</v>
      </c>
      <c r="J53" s="47">
        <v>70000</v>
      </c>
      <c r="K53" s="47">
        <v>70000</v>
      </c>
      <c r="L53" s="84"/>
      <c r="M53" s="91"/>
      <c r="N53" s="86"/>
      <c r="O53" s="86" t="s">
        <v>58</v>
      </c>
      <c r="P53" s="86"/>
      <c r="Q53" s="87" t="s">
        <v>58</v>
      </c>
      <c r="R53" s="92"/>
      <c r="S53" s="25"/>
    </row>
    <row r="54" spans="1:19" ht="28.5">
      <c r="A54" s="25"/>
      <c r="B54" s="35"/>
      <c r="C54" s="88"/>
      <c r="D54" s="51" t="s">
        <v>114</v>
      </c>
      <c r="E54" s="89" t="s">
        <v>115</v>
      </c>
      <c r="F54" s="47">
        <v>50000</v>
      </c>
      <c r="G54" s="47">
        <v>11749</v>
      </c>
      <c r="H54" s="47">
        <v>60950</v>
      </c>
      <c r="I54" s="90">
        <f t="shared" si="8"/>
        <v>122699</v>
      </c>
      <c r="J54" s="47">
        <v>0</v>
      </c>
      <c r="K54" s="47">
        <v>50000</v>
      </c>
      <c r="L54" s="84"/>
      <c r="M54" s="91"/>
      <c r="N54" s="86"/>
      <c r="O54" s="86" t="s">
        <v>116</v>
      </c>
      <c r="P54" s="86"/>
      <c r="Q54" s="87" t="s">
        <v>58</v>
      </c>
      <c r="R54" s="92"/>
      <c r="S54" s="25"/>
    </row>
    <row r="55" spans="1:19" ht="28.5">
      <c r="A55" s="25"/>
      <c r="B55" s="35"/>
      <c r="C55" s="88"/>
      <c r="D55" s="72" t="s">
        <v>117</v>
      </c>
      <c r="E55" s="89" t="s">
        <v>115</v>
      </c>
      <c r="F55" s="47">
        <v>120000</v>
      </c>
      <c r="G55" s="47"/>
      <c r="H55" s="47">
        <v>54539</v>
      </c>
      <c r="I55" s="90">
        <f t="shared" si="8"/>
        <v>174539</v>
      </c>
      <c r="J55" s="47">
        <v>120000</v>
      </c>
      <c r="K55" s="47">
        <v>120000</v>
      </c>
      <c r="L55" s="84"/>
      <c r="M55" s="91"/>
      <c r="N55" s="86"/>
      <c r="O55" s="86" t="s">
        <v>58</v>
      </c>
      <c r="P55" s="86"/>
      <c r="Q55" s="87" t="s">
        <v>58</v>
      </c>
      <c r="R55" s="92"/>
      <c r="S55" s="25"/>
    </row>
    <row r="56" spans="1:19" ht="16.5">
      <c r="A56" s="25"/>
      <c r="B56" s="35"/>
      <c r="C56" s="88"/>
      <c r="D56" s="51" t="s">
        <v>118</v>
      </c>
      <c r="E56" s="89" t="s">
        <v>119</v>
      </c>
      <c r="F56" s="47">
        <v>80000</v>
      </c>
      <c r="G56" s="47"/>
      <c r="H56" s="47">
        <v>3000</v>
      </c>
      <c r="I56" s="90">
        <f t="shared" si="8"/>
        <v>83000</v>
      </c>
      <c r="J56" s="47">
        <v>0</v>
      </c>
      <c r="K56" s="47">
        <v>80000</v>
      </c>
      <c r="L56" s="84"/>
      <c r="M56" s="91"/>
      <c r="N56" s="86"/>
      <c r="O56" s="86" t="s">
        <v>116</v>
      </c>
      <c r="P56" s="86"/>
      <c r="Q56" s="87" t="s">
        <v>58</v>
      </c>
      <c r="R56" s="92"/>
      <c r="S56" s="25"/>
    </row>
    <row r="57" spans="1:19" s="53" customFormat="1" ht="36.75" customHeight="1">
      <c r="A57" s="93"/>
      <c r="B57" s="66"/>
      <c r="C57" s="94"/>
      <c r="D57" s="95" t="s">
        <v>120</v>
      </c>
      <c r="E57" s="95" t="s">
        <v>121</v>
      </c>
      <c r="F57" s="96">
        <v>35000</v>
      </c>
      <c r="G57" s="96"/>
      <c r="H57" s="47"/>
      <c r="I57" s="90">
        <f t="shared" si="8"/>
        <v>35000</v>
      </c>
      <c r="J57" s="47"/>
      <c r="K57" s="47">
        <f>I57</f>
        <v>35000</v>
      </c>
      <c r="L57" s="116"/>
      <c r="M57" s="97" t="s">
        <v>122</v>
      </c>
      <c r="N57" s="98"/>
      <c r="O57" s="98" t="s">
        <v>116</v>
      </c>
      <c r="P57" s="98"/>
      <c r="Q57" s="99" t="s">
        <v>116</v>
      </c>
      <c r="R57" s="92"/>
      <c r="S57" s="52" t="s">
        <v>123</v>
      </c>
    </row>
    <row r="58" spans="1:19" s="53" customFormat="1" ht="48.75" customHeight="1">
      <c r="A58" s="100"/>
      <c r="B58" s="101"/>
      <c r="C58" s="102"/>
      <c r="D58" s="95" t="s">
        <v>120</v>
      </c>
      <c r="E58" s="95" t="s">
        <v>124</v>
      </c>
      <c r="F58" s="96">
        <f>150000+120000</f>
        <v>270000</v>
      </c>
      <c r="G58" s="96"/>
      <c r="H58" s="47"/>
      <c r="I58" s="90">
        <f t="shared" si="8"/>
        <v>270000</v>
      </c>
      <c r="J58" s="47">
        <v>30000</v>
      </c>
      <c r="K58" s="47">
        <f>I58</f>
        <v>270000</v>
      </c>
      <c r="L58" s="84"/>
      <c r="M58" s="103"/>
      <c r="N58" s="98"/>
      <c r="O58" s="98" t="s">
        <v>116</v>
      </c>
      <c r="P58" s="98"/>
      <c r="Q58" s="99" t="s">
        <v>116</v>
      </c>
      <c r="R58" s="92"/>
      <c r="S58" s="52"/>
    </row>
    <row r="59" spans="1:19" s="53" customFormat="1" ht="45" customHeight="1">
      <c r="A59" s="104"/>
      <c r="B59" s="94"/>
      <c r="C59" s="46"/>
      <c r="D59" s="95" t="s">
        <v>120</v>
      </c>
      <c r="E59" s="51" t="s">
        <v>125</v>
      </c>
      <c r="F59" s="96">
        <v>30000</v>
      </c>
      <c r="G59" s="96"/>
      <c r="H59" s="47"/>
      <c r="I59" s="90">
        <f t="shared" si="8"/>
        <v>30000</v>
      </c>
      <c r="J59" s="47"/>
      <c r="K59" s="47">
        <f>I59</f>
        <v>30000</v>
      </c>
      <c r="L59" s="84"/>
      <c r="M59" s="91"/>
      <c r="N59" s="98"/>
      <c r="O59" s="98" t="s">
        <v>116</v>
      </c>
      <c r="P59" s="98"/>
      <c r="Q59" s="99" t="s">
        <v>116</v>
      </c>
      <c r="R59" s="92"/>
      <c r="S59" s="52"/>
    </row>
    <row r="60" spans="1:19" s="53" customFormat="1" ht="38.25" customHeight="1">
      <c r="A60" s="104"/>
      <c r="B60" s="94"/>
      <c r="C60" s="46"/>
      <c r="D60" s="95" t="s">
        <v>120</v>
      </c>
      <c r="E60" s="51" t="s">
        <v>126</v>
      </c>
      <c r="F60" s="96">
        <v>30000</v>
      </c>
      <c r="G60" s="96"/>
      <c r="H60" s="47"/>
      <c r="I60" s="96">
        <v>30000</v>
      </c>
      <c r="J60" s="47">
        <v>30000</v>
      </c>
      <c r="K60" s="47">
        <f>I60</f>
        <v>30000</v>
      </c>
      <c r="L60" s="84"/>
      <c r="M60" s="91"/>
      <c r="N60" s="98"/>
      <c r="O60" s="86" t="s">
        <v>58</v>
      </c>
      <c r="P60" s="98"/>
      <c r="Q60" s="87" t="s">
        <v>58</v>
      </c>
      <c r="R60" s="92"/>
      <c r="S60" s="52"/>
    </row>
    <row r="61" spans="1:19" s="53" customFormat="1" ht="35.25" customHeight="1">
      <c r="A61" s="105"/>
      <c r="B61" s="106"/>
      <c r="C61" s="106"/>
      <c r="D61" s="107"/>
      <c r="E61" s="107"/>
      <c r="F61" s="108"/>
      <c r="G61" s="108"/>
      <c r="H61" s="109"/>
      <c r="I61" s="110"/>
      <c r="J61" s="109"/>
      <c r="K61" s="109"/>
      <c r="L61" s="109"/>
      <c r="M61" s="111"/>
      <c r="N61" s="112"/>
      <c r="O61" s="112"/>
      <c r="P61" s="112"/>
      <c r="Q61" s="112"/>
      <c r="R61" s="113"/>
      <c r="S61" s="114"/>
    </row>
    <row r="62" spans="4:12" ht="16.5">
      <c r="D62" s="15"/>
      <c r="E62" s="15"/>
      <c r="F62" s="15"/>
      <c r="G62" s="15"/>
      <c r="H62" s="15"/>
      <c r="I62" s="15"/>
      <c r="J62" s="15"/>
      <c r="K62" s="15"/>
      <c r="L62" s="15"/>
    </row>
  </sheetData>
  <mergeCells count="19">
    <mergeCell ref="S4:S9"/>
    <mergeCell ref="K7:K9"/>
    <mergeCell ref="N4:O6"/>
    <mergeCell ref="P4:R6"/>
    <mergeCell ref="G7:G9"/>
    <mergeCell ref="H7:H9"/>
    <mergeCell ref="J7:J9"/>
    <mergeCell ref="J4:L6"/>
    <mergeCell ref="L7:L9"/>
    <mergeCell ref="B4:B9"/>
    <mergeCell ref="A1:R1"/>
    <mergeCell ref="A2:R2"/>
    <mergeCell ref="A4:A9"/>
    <mergeCell ref="C4:C9"/>
    <mergeCell ref="D4:D9"/>
    <mergeCell ref="E4:E9"/>
    <mergeCell ref="F4:I6"/>
    <mergeCell ref="M4:M9"/>
    <mergeCell ref="F7:F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48"/>
  <sheetViews>
    <sheetView workbookViewId="0" topLeftCell="A1">
      <selection activeCell="A15" sqref="A15"/>
    </sheetView>
  </sheetViews>
  <sheetFormatPr defaultColWidth="9.00390625" defaultRowHeight="16.5"/>
  <cols>
    <col min="1" max="1" width="27.75390625" style="0" customWidth="1"/>
  </cols>
  <sheetData>
    <row r="1" ht="16.5">
      <c r="A1" s="115" t="s">
        <v>14</v>
      </c>
    </row>
    <row r="2" ht="16.5">
      <c r="A2" s="11" t="s">
        <v>127</v>
      </c>
    </row>
    <row r="3" ht="16.5">
      <c r="A3" s="11" t="s">
        <v>128</v>
      </c>
    </row>
    <row r="4" ht="16.5">
      <c r="A4" s="10" t="s">
        <v>129</v>
      </c>
    </row>
    <row r="5" ht="16.5">
      <c r="A5" s="12" t="s">
        <v>130</v>
      </c>
    </row>
    <row r="6" ht="16.5">
      <c r="A6" s="10" t="s">
        <v>131</v>
      </c>
    </row>
    <row r="7" ht="33">
      <c r="A7" s="10" t="s">
        <v>132</v>
      </c>
    </row>
    <row r="8" ht="33">
      <c r="A8" s="11" t="s">
        <v>133</v>
      </c>
    </row>
    <row r="9" ht="33.75" customHeight="1">
      <c r="A9" s="115" t="s">
        <v>16</v>
      </c>
    </row>
    <row r="10" ht="28.5">
      <c r="A10" s="42" t="s">
        <v>134</v>
      </c>
    </row>
    <row r="11" ht="16.5">
      <c r="A11" s="45" t="s">
        <v>33</v>
      </c>
    </row>
    <row r="12" ht="16.5">
      <c r="A12" s="42" t="s">
        <v>34</v>
      </c>
    </row>
    <row r="13" ht="16.5">
      <c r="A13" s="42" t="s">
        <v>35</v>
      </c>
    </row>
    <row r="14" ht="16.5">
      <c r="A14" s="42" t="s">
        <v>36</v>
      </c>
    </row>
    <row r="15" ht="16.5">
      <c r="A15" s="42" t="s">
        <v>37</v>
      </c>
    </row>
    <row r="16" ht="16.5">
      <c r="A16" s="42" t="s">
        <v>38</v>
      </c>
    </row>
    <row r="17" ht="16.5">
      <c r="A17" s="42" t="s">
        <v>39</v>
      </c>
    </row>
    <row r="18" ht="16.5">
      <c r="A18" s="41" t="s">
        <v>43</v>
      </c>
    </row>
    <row r="19" ht="16.5">
      <c r="A19" s="41" t="s">
        <v>46</v>
      </c>
    </row>
    <row r="20" ht="16.5">
      <c r="A20" s="41" t="s">
        <v>49</v>
      </c>
    </row>
    <row r="21" ht="16.5">
      <c r="A21" s="42" t="s">
        <v>51</v>
      </c>
    </row>
    <row r="22" ht="16.5">
      <c r="A22" s="59" t="s">
        <v>57</v>
      </c>
    </row>
    <row r="23" ht="16.5">
      <c r="A23" s="62" t="s">
        <v>64</v>
      </c>
    </row>
    <row r="24" ht="16.5">
      <c r="A24" s="62" t="s">
        <v>66</v>
      </c>
    </row>
    <row r="25" ht="16.5">
      <c r="A25" s="71" t="s">
        <v>67</v>
      </c>
    </row>
    <row r="26" ht="16.5">
      <c r="A26" s="62" t="s">
        <v>68</v>
      </c>
    </row>
    <row r="27" ht="16.5">
      <c r="A27" s="71" t="s">
        <v>69</v>
      </c>
    </row>
    <row r="28" ht="16.5">
      <c r="A28" s="72" t="s">
        <v>71</v>
      </c>
    </row>
    <row r="29" ht="16.5">
      <c r="A29" s="72" t="s">
        <v>74</v>
      </c>
    </row>
    <row r="30" ht="16.5">
      <c r="A30" s="72" t="s">
        <v>77</v>
      </c>
    </row>
    <row r="31" ht="16.5">
      <c r="A31" s="72" t="s">
        <v>79</v>
      </c>
    </row>
    <row r="32" ht="16.5">
      <c r="A32" s="72" t="s">
        <v>82</v>
      </c>
    </row>
    <row r="33" ht="16.5">
      <c r="A33" s="62" t="s">
        <v>86</v>
      </c>
    </row>
    <row r="34" ht="16.5">
      <c r="A34" s="62" t="s">
        <v>89</v>
      </c>
    </row>
    <row r="35" ht="16.5">
      <c r="A35" s="62" t="s">
        <v>92</v>
      </c>
    </row>
    <row r="36" ht="16.5">
      <c r="A36" s="78" t="s">
        <v>94</v>
      </c>
    </row>
    <row r="37" ht="16.5">
      <c r="A37" s="80" t="s">
        <v>96</v>
      </c>
    </row>
    <row r="38" ht="16.5">
      <c r="A38" s="78" t="s">
        <v>99</v>
      </c>
    </row>
    <row r="39" ht="16.5">
      <c r="A39" s="81" t="s">
        <v>102</v>
      </c>
    </row>
    <row r="40" ht="16.5">
      <c r="A40" s="81" t="s">
        <v>104</v>
      </c>
    </row>
    <row r="41" ht="16.5">
      <c r="A41" s="83" t="s">
        <v>109</v>
      </c>
    </row>
    <row r="42" ht="16.5">
      <c r="A42" s="89" t="s">
        <v>115</v>
      </c>
    </row>
    <row r="43" ht="16.5">
      <c r="A43" s="89" t="s">
        <v>115</v>
      </c>
    </row>
    <row r="44" ht="16.5">
      <c r="A44" s="89" t="s">
        <v>119</v>
      </c>
    </row>
    <row r="45" ht="16.5">
      <c r="A45" s="95" t="s">
        <v>121</v>
      </c>
    </row>
    <row r="46" ht="28.5">
      <c r="A46" s="95" t="s">
        <v>124</v>
      </c>
    </row>
    <row r="47" ht="16.5">
      <c r="A47" s="51" t="s">
        <v>125</v>
      </c>
    </row>
    <row r="48" ht="16.5">
      <c r="A48" s="51" t="s">
        <v>126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dgbas</dc:creator>
  <cp:keywords/>
  <dc:description/>
  <cp:lastModifiedBy>王如琴</cp:lastModifiedBy>
  <cp:lastPrinted>2006-12-25T09:59:00Z</cp:lastPrinted>
  <dcterms:created xsi:type="dcterms:W3CDTF">2006-11-15T08:52:59Z</dcterms:created>
  <dcterms:modified xsi:type="dcterms:W3CDTF">2010-10-22T09:03:22Z</dcterms:modified>
  <cp:category/>
  <cp:version/>
  <cp:contentType/>
  <cp:contentStatus/>
</cp:coreProperties>
</file>