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0560" windowHeight="9420" activeTab="0"/>
  </bookViews>
  <sheets>
    <sheet name="統計表" sheetId="1" r:id="rId1"/>
    <sheet name="歷年件數" sheetId="2" r:id="rId2"/>
    <sheet name="結案率排名" sheetId="3" r:id="rId3"/>
    <sheet name="未結案數量" sheetId="4" r:id="rId4"/>
  </sheets>
  <definedNames>
    <definedName name="_xlnm.Print_Area" localSheetId="3">'未結案數量'!$A$1:$O$82</definedName>
    <definedName name="_xlnm.Print_Area" localSheetId="0">'統計表'!$A$1:$N$54</definedName>
    <definedName name="_xlnm.Print_Area" localSheetId="2">'結案率排名'!$A$1:$S$41</definedName>
  </definedNames>
  <calcPr fullCalcOnLoad="1"/>
</workbook>
</file>

<file path=xl/sharedStrings.xml><?xml version="1.0" encoding="utf-8"?>
<sst xmlns="http://schemas.openxmlformats.org/spreadsheetml/2006/main" count="399" uniqueCount="156">
  <si>
    <t>名稱</t>
  </si>
  <si>
    <t>中央</t>
  </si>
  <si>
    <t>經濟部</t>
  </si>
  <si>
    <t>交通部</t>
  </si>
  <si>
    <t>內政部</t>
  </si>
  <si>
    <t>國防部</t>
  </si>
  <si>
    <t>財政部</t>
  </si>
  <si>
    <t>外交部</t>
  </si>
  <si>
    <t>教育部</t>
  </si>
  <si>
    <t>法務部</t>
  </si>
  <si>
    <t>行政院衛生署</t>
  </si>
  <si>
    <t>小計</t>
  </si>
  <si>
    <t>地方</t>
  </si>
  <si>
    <t>臺北市政府</t>
  </si>
  <si>
    <t>高雄市政府</t>
  </si>
  <si>
    <t>臺北縣政府</t>
  </si>
  <si>
    <t>宜蘭縣政府</t>
  </si>
  <si>
    <t>桃園縣政府</t>
  </si>
  <si>
    <t>新竹縣政府</t>
  </si>
  <si>
    <t>苗栗縣政府</t>
  </si>
  <si>
    <t>臺中縣政府</t>
  </si>
  <si>
    <t>彰化縣政府</t>
  </si>
  <si>
    <t>南投縣政府</t>
  </si>
  <si>
    <t>雲林縣政府</t>
  </si>
  <si>
    <t>嘉義縣政府</t>
  </si>
  <si>
    <t>臺南縣政府</t>
  </si>
  <si>
    <t>高雄縣政府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</si>
  <si>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</si>
  <si>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</si>
  <si>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</si>
  <si>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</si>
  <si>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</si>
  <si>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</si>
  <si>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臺中市政府</t>
  </si>
  <si>
    <t>嘉義市政府</t>
  </si>
  <si>
    <t>臺南市政府</t>
  </si>
  <si>
    <t>金門縣政府</t>
  </si>
  <si>
    <t>連江縣政府</t>
  </si>
  <si>
    <t>行政院退輔會</t>
  </si>
  <si>
    <t>行政院國科會</t>
  </si>
  <si>
    <t>行政院文建會</t>
  </si>
  <si>
    <t>行政院農委會</t>
  </si>
  <si>
    <t>行政院勞委會</t>
  </si>
  <si>
    <t>行政院環保署</t>
  </si>
  <si>
    <t>行政院工程會</t>
  </si>
  <si>
    <t>行政院原民會</t>
  </si>
  <si>
    <t>行政院體委會</t>
  </si>
  <si>
    <t>行政院海巡署</t>
  </si>
  <si>
    <t>行政院研考會</t>
  </si>
  <si>
    <t>第2季
受理件數</t>
  </si>
  <si>
    <t>第1季
受理件數</t>
  </si>
  <si>
    <t>總計</t>
  </si>
  <si>
    <r>
      <t>第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季
受理件數</t>
    </r>
  </si>
  <si>
    <t>年度</t>
  </si>
  <si>
    <t>92年度</t>
  </si>
  <si>
    <t>93年度</t>
  </si>
  <si>
    <t>94年度</t>
  </si>
  <si>
    <t>合計</t>
  </si>
  <si>
    <t>件數</t>
  </si>
  <si>
    <t>第4季
受理件數</t>
  </si>
  <si>
    <t>95年度</t>
  </si>
  <si>
    <t>全民督工歷年辦理件數一覽表</t>
  </si>
  <si>
    <t>行政院客委會</t>
  </si>
  <si>
    <t>91年度
(7月起)</t>
  </si>
  <si>
    <t>97年度</t>
  </si>
  <si>
    <t>-</t>
  </si>
  <si>
    <t>行政院人行局</t>
  </si>
  <si>
    <t>總計</t>
  </si>
  <si>
    <t>製圖用</t>
  </si>
  <si>
    <t>96年度</t>
  </si>
  <si>
    <t>98年度</t>
  </si>
  <si>
    <t>99年度
(9月止)</t>
  </si>
  <si>
    <t>截至本季
未完成件數</t>
  </si>
  <si>
    <t>第4季
未完成件數</t>
  </si>
  <si>
    <t>合計
受理件數</t>
  </si>
  <si>
    <t>截至本季
合計未完成件數</t>
  </si>
  <si>
    <r>
      <t>資料時間：</t>
    </r>
    <r>
      <rPr>
        <sz val="12"/>
        <rFont val="Times New Roman"/>
        <family val="1"/>
      </rPr>
      <t>99.10.17</t>
    </r>
  </si>
  <si>
    <t>全民督工99年第3季通報案件統計表</t>
  </si>
  <si>
    <t>第1季
受理件數</t>
  </si>
  <si>
    <t>截至本季
未完成件數</t>
  </si>
  <si>
    <t>第2季
受理件數</t>
  </si>
  <si>
    <r>
      <t>第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季
受理件數</t>
    </r>
  </si>
  <si>
    <t>第4季
受理件數</t>
  </si>
  <si>
    <t>第4季
未完成件數</t>
  </si>
  <si>
    <t>合計
受理件數</t>
  </si>
  <si>
    <t>截至本季
合計未完成件數</t>
  </si>
  <si>
    <t>-</t>
  </si>
  <si>
    <t>行政院退輔會</t>
  </si>
  <si>
    <t>行政院國科會</t>
  </si>
  <si>
    <t>行政院文建會</t>
  </si>
  <si>
    <t>行政院農委會</t>
  </si>
  <si>
    <t>行政院勞委會</t>
  </si>
  <si>
    <t>行政院環保署</t>
  </si>
  <si>
    <t>行政院原民會</t>
  </si>
  <si>
    <t>行政院體委會</t>
  </si>
  <si>
    <t>行政院海巡署</t>
  </si>
  <si>
    <t>行政院研考會</t>
  </si>
  <si>
    <t>行政院人行局</t>
  </si>
  <si>
    <t>行政院客委會</t>
  </si>
  <si>
    <t>行政院工程會</t>
  </si>
  <si>
    <t>總計</t>
  </si>
  <si>
    <r>
      <t>資料時間：</t>
    </r>
    <r>
      <rPr>
        <sz val="12"/>
        <rFont val="Times New Roman"/>
        <family val="1"/>
      </rPr>
      <t>99.10.17</t>
    </r>
  </si>
  <si>
    <t>臺北市</t>
  </si>
  <si>
    <t>臺北縣</t>
  </si>
  <si>
    <t>苗栗縣</t>
  </si>
  <si>
    <t>南投縣</t>
  </si>
  <si>
    <t>臺南縣</t>
  </si>
  <si>
    <t>高雄縣</t>
  </si>
  <si>
    <t>臺東縣</t>
  </si>
  <si>
    <t>花蓮縣</t>
  </si>
  <si>
    <t>基隆市</t>
  </si>
  <si>
    <t>全民督工99年第3季通報案件及未結案統計表</t>
  </si>
  <si>
    <t>衛生署</t>
  </si>
  <si>
    <t>退輔會</t>
  </si>
  <si>
    <t>國科會</t>
  </si>
  <si>
    <t>文建會</t>
  </si>
  <si>
    <t>農委會</t>
  </si>
  <si>
    <t>勞委會</t>
  </si>
  <si>
    <t>環保署</t>
  </si>
  <si>
    <t>原民會</t>
  </si>
  <si>
    <t>體委會</t>
  </si>
  <si>
    <t>海巡署</t>
  </si>
  <si>
    <t>研考會</t>
  </si>
  <si>
    <t>人行局</t>
  </si>
  <si>
    <t>客委會</t>
  </si>
  <si>
    <t>工程會</t>
  </si>
  <si>
    <t>臺北市</t>
  </si>
  <si>
    <t>高雄市</t>
  </si>
  <si>
    <t>臺北縣</t>
  </si>
  <si>
    <t>宜蘭縣</t>
  </si>
  <si>
    <t>桃園縣</t>
  </si>
  <si>
    <t>新竹縣</t>
  </si>
  <si>
    <t>臺中縣</t>
  </si>
  <si>
    <t>彰化縣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</si>
  <si>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</si>
  <si>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</si>
  <si>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</si>
  <si>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</si>
  <si>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</si>
  <si>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</si>
  <si>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</si>
  <si>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</si>
  <si>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</si>
  <si>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</si>
  <si>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</si>
  <si>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金門縣</t>
  </si>
  <si>
    <t>連江縣</t>
  </si>
  <si>
    <t>小計</t>
  </si>
  <si>
    <t>苗栗縣</t>
  </si>
  <si>
    <t>南投縣</t>
  </si>
  <si>
    <t>臺南縣</t>
  </si>
  <si>
    <t>高雄縣</t>
  </si>
  <si>
    <t>99年第3季地方政府未結案率平均為5.57%，有苗栗縣、南投縣、臺南縣、高雄縣、台東縣、花蓮縣及基隆市等7個機關未達平均標準。</t>
  </si>
  <si>
    <t>第3季
未結案率</t>
  </si>
  <si>
    <t>截至本季
未結案率</t>
  </si>
  <si>
    <t>99年第3季中央各部會未結案率平均為7.41%，有經濟部、交通部、內政部及財政部等4個機關未達平均標準。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</si>
</sst>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);[Red]\(0.00\)"/>
    <numFmt numFmtId="180" formatCode="[$-404]AM/PM\ hh:mm:ss"/>
    <numFmt numFmtId="181" formatCode="0.0000_);[Red]\(0.0000\)"/>
    <numFmt numFmtId="182" formatCode="0.0_);[Red]\(0.0\)"/>
    <numFmt numFmtId="183" formatCode="0.0%"/>
    <numFmt numFmtId="184" formatCode="0_);[Red]\(0\)"/>
  </numFmts>
  <fonts count="2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indexed="12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2"/>
      <name val="Times New Roman"/>
      <family val="1"/>
    </font>
    <font>
      <sz val="15.25"/>
      <name val="新細明體"/>
      <family val="1"/>
    </font>
    <font>
      <sz val="12"/>
      <color indexed="9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5.25"/>
      <name val="標楷體"/>
      <family val="4"/>
    </font>
    <font>
      <sz val="16.25"/>
      <name val="新細明體"/>
      <family val="1"/>
    </font>
    <font>
      <sz val="16.25"/>
      <name val="標楷體"/>
      <family val="4"/>
    </font>
    <font>
      <sz val="12"/>
      <color indexed="9"/>
      <name val="新細明體"/>
      <family val="1"/>
    </font>
    <font>
      <sz val="17"/>
      <name val="新細明體"/>
      <family val="1"/>
    </font>
    <font>
      <sz val="14"/>
      <name val="標楷體"/>
      <family val="4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1" fontId="13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1" fontId="13" fillId="0" borderId="3" xfId="0" applyNumberFormat="1" applyFont="1" applyBorder="1" applyAlignment="1">
      <alignment horizontal="center" vertical="center" wrapText="1"/>
    </xf>
    <xf numFmtId="41" fontId="13" fillId="0" borderId="3" xfId="0" applyNumberFormat="1" applyFont="1" applyFill="1" applyBorder="1" applyAlignment="1">
      <alignment horizontal="center" vertical="center" wrapText="1"/>
    </xf>
    <xf numFmtId="41" fontId="7" fillId="0" borderId="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41" fontId="13" fillId="0" borderId="2" xfId="0" applyNumberFormat="1" applyFont="1" applyBorder="1" applyAlignment="1">
      <alignment horizontal="center" vertical="center" wrapText="1"/>
    </xf>
    <xf numFmtId="41" fontId="13" fillId="0" borderId="2" xfId="0" applyNumberFormat="1" applyFont="1" applyFill="1" applyBorder="1" applyAlignment="1">
      <alignment horizontal="center" vertical="center" wrapText="1"/>
    </xf>
    <xf numFmtId="41" fontId="7" fillId="0" borderId="2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83" fontId="6" fillId="0" borderId="4" xfId="0" applyNumberFormat="1" applyFont="1" applyBorder="1" applyAlignment="1">
      <alignment horizontal="center" vertical="center" wrapText="1"/>
    </xf>
    <xf numFmtId="183" fontId="6" fillId="0" borderId="5" xfId="0" applyNumberFormat="1" applyFont="1" applyFill="1" applyBorder="1" applyAlignment="1">
      <alignment horizontal="center" vertical="center" wrapText="1"/>
    </xf>
    <xf numFmtId="183" fontId="7" fillId="0" borderId="6" xfId="0" applyNumberFormat="1" applyFont="1" applyBorder="1" applyAlignment="1">
      <alignment horizontal="center" vertical="center" wrapText="1"/>
    </xf>
    <xf numFmtId="183" fontId="7" fillId="0" borderId="7" xfId="0" applyNumberFormat="1" applyFont="1" applyBorder="1" applyAlignment="1">
      <alignment horizontal="center" vertical="center" wrapText="1"/>
    </xf>
    <xf numFmtId="183" fontId="5" fillId="0" borderId="0" xfId="0" applyNumberFormat="1" applyFont="1" applyAlignment="1">
      <alignment horizontal="right" vertical="center"/>
    </xf>
    <xf numFmtId="183" fontId="5" fillId="0" borderId="0" xfId="0" applyNumberFormat="1" applyFont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1" fontId="13" fillId="2" borderId="3" xfId="0" applyNumberFormat="1" applyFont="1" applyFill="1" applyBorder="1" applyAlignment="1">
      <alignment horizontal="center" vertical="center" wrapText="1"/>
    </xf>
    <xf numFmtId="41" fontId="13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83" fontId="8" fillId="2" borderId="6" xfId="0" applyNumberFormat="1" applyFont="1" applyFill="1" applyBorder="1" applyAlignment="1">
      <alignment horizontal="center" vertical="center" wrapText="1"/>
    </xf>
    <xf numFmtId="183" fontId="8" fillId="2" borderId="7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83" fontId="15" fillId="0" borderId="5" xfId="0" applyNumberFormat="1" applyFont="1" applyFill="1" applyBorder="1" applyAlignment="1">
      <alignment horizontal="center" vertical="center" wrapText="1"/>
    </xf>
    <xf numFmtId="183" fontId="15" fillId="0" borderId="0" xfId="0" applyNumberFormat="1" applyFont="1" applyAlignment="1">
      <alignment horizontal="right" vertical="center"/>
    </xf>
    <xf numFmtId="183" fontId="15" fillId="0" borderId="0" xfId="0" applyNumberFormat="1" applyFont="1" applyAlignment="1">
      <alignment horizontal="center" vertical="center"/>
    </xf>
    <xf numFmtId="179" fontId="15" fillId="0" borderId="0" xfId="0" applyNumberFormat="1" applyFont="1" applyAlignment="1">
      <alignment horizontal="center" vertical="center"/>
    </xf>
    <xf numFmtId="179" fontId="15" fillId="0" borderId="5" xfId="0" applyNumberFormat="1" applyFont="1" applyFill="1" applyBorder="1" applyAlignment="1">
      <alignment horizontal="center" vertical="center" wrapText="1"/>
    </xf>
    <xf numFmtId="179" fontId="15" fillId="2" borderId="7" xfId="0" applyNumberFormat="1" applyFont="1" applyFill="1" applyBorder="1" applyAlignment="1">
      <alignment horizontal="center" vertical="center" wrapText="1"/>
    </xf>
    <xf numFmtId="179" fontId="15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83" fontId="7" fillId="2" borderId="7" xfId="0" applyNumberFormat="1" applyFont="1" applyFill="1" applyBorder="1" applyAlignment="1">
      <alignment horizontal="center" vertical="center" wrapText="1"/>
    </xf>
    <xf numFmtId="179" fontId="7" fillId="2" borderId="7" xfId="0" applyNumberFormat="1" applyFont="1" applyFill="1" applyBorder="1" applyAlignment="1">
      <alignment horizontal="center" vertical="center" wrapText="1"/>
    </xf>
    <xf numFmtId="183" fontId="7" fillId="2" borderId="6" xfId="0" applyNumberFormat="1" applyFont="1" applyFill="1" applyBorder="1" applyAlignment="1">
      <alignment horizontal="center" vertical="center" wrapText="1"/>
    </xf>
    <xf numFmtId="183" fontId="7" fillId="0" borderId="1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'歷年件數'!$B$2:$J$2</c:f>
              <c:strCache/>
            </c:strRef>
          </c:cat>
          <c:val>
            <c:numRef>
              <c:f>'歷年件數'!$B$3:$J$3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hape val="box"/>
        <c:axId val="35548634"/>
        <c:axId val="51502251"/>
      </c:bar3DChart>
      <c:catAx>
        <c:axId val="35548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525" b="0" i="0" u="none" baseline="0"/>
            </a:pPr>
          </a:p>
        </c:txPr>
        <c:crossAx val="51502251"/>
        <c:crosses val="autoZero"/>
        <c:auto val="1"/>
        <c:lblOffset val="100"/>
        <c:tickLblSkip val="2"/>
        <c:noMultiLvlLbl val="0"/>
      </c:catAx>
      <c:valAx>
        <c:axId val="515022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25" b="0" i="0" u="none" baseline="0"/>
                  <a:t>累計件數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54863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);[Red]\(0\)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'統計表'!$O$3:$O$24</c:f>
              <c:strCache>
                <c:ptCount val="22"/>
                <c:pt idx="0">
                  <c:v>經濟部</c:v>
                </c:pt>
                <c:pt idx="1">
                  <c:v>交通部</c:v>
                </c:pt>
                <c:pt idx="2">
                  <c:v>內政部</c:v>
                </c:pt>
                <c:pt idx="3">
                  <c:v>國防部</c:v>
                </c:pt>
                <c:pt idx="4">
                  <c:v>財政部</c:v>
                </c:pt>
                <c:pt idx="5">
                  <c:v>外交部</c:v>
                </c:pt>
                <c:pt idx="6">
                  <c:v>教育部</c:v>
                </c:pt>
                <c:pt idx="7">
                  <c:v>法務部</c:v>
                </c:pt>
                <c:pt idx="8">
                  <c:v>衛生署</c:v>
                </c:pt>
                <c:pt idx="9">
                  <c:v>退輔會</c:v>
                </c:pt>
                <c:pt idx="10">
                  <c:v>國科會</c:v>
                </c:pt>
                <c:pt idx="11">
                  <c:v>文建會</c:v>
                </c:pt>
                <c:pt idx="12">
                  <c:v>農委會</c:v>
                </c:pt>
                <c:pt idx="13">
                  <c:v>勞委會</c:v>
                </c:pt>
                <c:pt idx="14">
                  <c:v>環保署</c:v>
                </c:pt>
                <c:pt idx="15">
                  <c:v>原民會</c:v>
                </c:pt>
                <c:pt idx="16">
                  <c:v>體委會</c:v>
                </c:pt>
                <c:pt idx="17">
                  <c:v>海巡署</c:v>
                </c:pt>
                <c:pt idx="18">
                  <c:v>研考會</c:v>
                </c:pt>
                <c:pt idx="19">
                  <c:v>人行局</c:v>
                </c:pt>
                <c:pt idx="20">
                  <c:v>客委會</c:v>
                </c:pt>
                <c:pt idx="21">
                  <c:v>工程會</c:v>
                </c:pt>
              </c:strCache>
            </c:strRef>
          </c:cat>
          <c:val>
            <c:numRef>
              <c:f>'統計表'!$P$3:$P$24</c:f>
              <c:numCache>
                <c:ptCount val="22"/>
                <c:pt idx="0">
                  <c:v>5.660377358490567</c:v>
                </c:pt>
                <c:pt idx="1">
                  <c:v>9.322033898305085</c:v>
                </c:pt>
                <c:pt idx="2">
                  <c:v>9.090909090909092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50"/>
        <c:axId val="60867076"/>
        <c:axId val="10932773"/>
      </c:barChart>
      <c:catAx>
        <c:axId val="60867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99年第3季中央各部會執行未結案率(%)(外交部、法務部、勞委會、原民會、體委會、研考會、衛生署、環保署、海巡署及人行局無案件)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600000"/>
          <a:lstStyle/>
          <a:p>
            <a:pPr>
              <a:defRPr lang="en-US" cap="none" sz="1200" b="0" i="0" u="none" baseline="0"/>
            </a:pPr>
          </a:p>
        </c:txPr>
        <c:crossAx val="10932773"/>
        <c:crossesAt val="0"/>
        <c:auto val="1"/>
        <c:lblOffset val="100"/>
        <c:tickLblSkip val="1"/>
        <c:noMultiLvlLbl val="0"/>
      </c:catAx>
      <c:valAx>
        <c:axId val="10932773"/>
        <c:scaling>
          <c:orientation val="minMax"/>
          <c:max val="119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867076"/>
        <c:crossesAt val="1"/>
        <c:crossBetween val="between"/>
        <c:dispUnits/>
        <c:majorUnit val="2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9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);[Red]\(0\)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'統計表'!$O$26:$O$50</c:f>
              <c:strCache>
                <c:ptCount val="25"/>
                <c:pt idx="0">
                  <c:v>臺北市</c:v>
                </c:pt>
                <c:pt idx="1">
                  <c:v>高雄市</c:v>
                </c:pt>
                <c:pt idx="2">
                  <c:v>臺北縣</c:v>
                </c:pt>
                <c:pt idx="3">
                  <c:v>宜蘭縣</c:v>
                </c:pt>
                <c:pt idx="4">
                  <c:v>桃園縣</c:v>
                </c:pt>
                <c:pt idx="5">
                  <c:v>新竹縣</c:v>
                </c:pt>
                <c:pt idx="6">
                  <c:v>苗栗縣</c:v>
                </c:pt>
                <c:pt idx="7">
                  <c:v>臺中縣</c:v>
                </c:pt>
                <c:pt idx="8">
                  <c:v>彰化縣</c:v>
                </c:pt>
                <c:pt idx="9">
                  <c:v>南投縣</c:v>
                </c:pt>
                <c:pt idx="10">
                  <c:v>雲林縣</c:v>
                </c:pt>
                <c:pt idx="11">
                  <c:v>嘉義縣</c:v>
                </c:pt>
                <c:pt idx="12">
                  <c:v>臺南縣</c:v>
                </c:pt>
                <c:pt idx="13">
                  <c:v>高雄縣</c:v>
                </c:pt>
                <c:pt idx="14">
                  <c:v>屏東縣</c:v>
                </c:pt>
                <c:pt idx="15">
                  <c:v>臺東縣</c:v>
                </c:pt>
                <c:pt idx="16">
                  <c:v>花蓮縣</c:v>
                </c:pt>
                <c:pt idx="17">
                  <c:v>澎湖縣</c:v>
                </c:pt>
                <c:pt idx="18">
                  <c:v>基隆市</c:v>
                </c:pt>
                <c:pt idx="19">
                  <c:v>新竹市</c:v>
                </c:pt>
                <c:pt idx="20">
                  <c:v>臺中市</c:v>
                </c:pt>
                <c:pt idx="21">
                  <c:v>嘉義市</c:v>
                </c:pt>
                <c:pt idx="22">
                  <c:v>臺南市</c:v>
                </c:pt>
                <c:pt idx="23">
                  <c:v>金門縣</c:v>
                </c:pt>
                <c:pt idx="24">
                  <c:v>連江縣</c:v>
                </c:pt>
              </c:strCache>
            </c:strRef>
          </c:cat>
          <c:val>
            <c:numRef>
              <c:f>'統計表'!$P$26:$P$50</c:f>
              <c:numCache>
                <c:ptCount val="25"/>
                <c:pt idx="0">
                  <c:v>1.9230769230769231</c:v>
                </c:pt>
                <c:pt idx="1">
                  <c:v>0</c:v>
                </c:pt>
                <c:pt idx="2">
                  <c:v>4.142011834319527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36.36363636363637</c:v>
                </c:pt>
                <c:pt idx="10">
                  <c:v>0</c:v>
                </c:pt>
                <c:pt idx="11">
                  <c:v>0</c:v>
                </c:pt>
                <c:pt idx="12">
                  <c:v>8.333333333333332</c:v>
                </c:pt>
                <c:pt idx="13">
                  <c:v>19.047619047619047</c:v>
                </c:pt>
                <c:pt idx="14">
                  <c:v>0</c:v>
                </c:pt>
                <c:pt idx="15">
                  <c:v>16.666666666666664</c:v>
                </c:pt>
                <c:pt idx="16">
                  <c:v>20</c:v>
                </c:pt>
                <c:pt idx="17">
                  <c:v>0</c:v>
                </c:pt>
                <c:pt idx="18">
                  <c:v>9.090909090909092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gapWidth val="50"/>
        <c:axId val="31286094"/>
        <c:axId val="13139391"/>
      </c:barChart>
      <c:catAx>
        <c:axId val="31286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99年第3季地方縣市執行未結案率(%)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600000"/>
          <a:lstStyle/>
          <a:p>
            <a:pPr>
              <a:defRPr lang="en-US" cap="none" sz="1000" b="0" i="0" u="none" baseline="0"/>
            </a:pPr>
          </a:p>
        </c:txPr>
        <c:crossAx val="13139391"/>
        <c:crosses val="autoZero"/>
        <c:auto val="1"/>
        <c:lblOffset val="100"/>
        <c:tickLblSkip val="1"/>
        <c:noMultiLvlLbl val="0"/>
      </c:catAx>
      <c:valAx>
        <c:axId val="13139391"/>
        <c:scaling>
          <c:orientation val="minMax"/>
          <c:max val="119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28609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新細明體"/>
                <a:ea typeface="新細明體"/>
                <a:cs typeface="新細明體"/>
              </a:rPr>
              <a:t>第3季未結案數量</a:t>
            </a:r>
          </a:p>
        </c:rich>
      </c:tx>
      <c:layout/>
      <c:spPr>
        <a:noFill/>
        <a:ln>
          <a:noFill/>
        </a:ln>
      </c:spPr>
    </c:title>
    <c:view3D>
      <c:rotX val="19"/>
      <c:rotY val="44"/>
      <c:depthPercent val="100"/>
      <c:rAngAx val="1"/>
    </c:view3D>
    <c:plotArea>
      <c:layout>
        <c:manualLayout>
          <c:xMode val="edge"/>
          <c:yMode val="edge"/>
          <c:x val="0"/>
          <c:y val="0.125"/>
          <c:w val="0.8745"/>
          <c:h val="0.86025"/>
        </c:manualLayout>
      </c:layout>
      <c:bar3DChart>
        <c:barDir val="col"/>
        <c:grouping val="stacked"/>
        <c:varyColors val="0"/>
        <c:ser>
          <c:idx val="0"/>
          <c:order val="0"/>
          <c:tx>
            <c:v>第3季通報未結案數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('未結案數量'!$B$3:$B$7,'未結案數量'!$B$26:$B$44)</c:f>
              <c:strCache/>
            </c:strRef>
          </c:cat>
          <c:val>
            <c:numRef>
              <c:f>('未結案數量'!$H$3:$H$7,'未結案數量'!$H$26:$H$44)</c:f>
              <c:numCache/>
            </c:numRef>
          </c:val>
          <c:shape val="box"/>
        </c:ser>
        <c:ser>
          <c:idx val="1"/>
          <c:order val="1"/>
          <c:tx>
            <c:v>前季通報累積未結案數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25" b="0" i="0" u="none" baseline="0">
                    <a:solidFill>
                      <a:srgbClr val="FFFFFF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('未結案數量'!$B$3:$B$7,'未結案數量'!$B$26:$B$44)</c:f>
              <c:strCache/>
            </c:strRef>
          </c:cat>
          <c:val>
            <c:numRef>
              <c:f>('未結案數量'!$F$3:$F$7,'未結案數量'!$F$26:$F$44)</c:f>
              <c:numCache/>
            </c:numRef>
          </c:val>
          <c:shape val="box"/>
        </c:ser>
        <c:overlap val="100"/>
        <c:shape val="box"/>
        <c:axId val="51145656"/>
        <c:axId val="57657721"/>
      </c:bar3DChart>
      <c:catAx>
        <c:axId val="51145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1800000"/>
          <a:lstStyle/>
          <a:p>
            <a:pPr>
              <a:defRPr lang="en-US" cap="none" sz="1625" b="0" i="0" u="none" baseline="0"/>
            </a:pPr>
          </a:p>
        </c:txPr>
        <c:crossAx val="57657721"/>
        <c:crosses val="autoZero"/>
        <c:auto val="1"/>
        <c:lblOffset val="100"/>
        <c:tickLblSkip val="1"/>
        <c:noMultiLvlLbl val="0"/>
      </c:catAx>
      <c:valAx>
        <c:axId val="57657721"/>
        <c:scaling>
          <c:orientation val="minMax"/>
          <c:max val="16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25" b="0" i="0" u="none" baseline="0"/>
                  <a:t>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1456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5"/>
          <c:y val="0.2125"/>
          <c:w val="0.11575"/>
          <c:h val="0.403"/>
        </c:manualLayout>
      </c:layout>
      <c:overlay val="0"/>
      <c:txPr>
        <a:bodyPr vert="horz" rot="0"/>
        <a:lstStyle/>
        <a:p>
          <a:pPr>
            <a:defRPr lang="en-US" cap="none" sz="1700" b="0" i="0" u="none" baseline="0">
              <a:latin typeface="新細明體"/>
              <a:ea typeface="新細明體"/>
              <a:cs typeface="新細明體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10</xdr:col>
      <xdr:colOff>647700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0" y="1647825"/>
        <a:ext cx="73914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18</xdr:col>
      <xdr:colOff>619125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8100" y="19050"/>
        <a:ext cx="129921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19050</xdr:rowOff>
    </xdr:from>
    <xdr:to>
      <xdr:col>18</xdr:col>
      <xdr:colOff>590550</xdr:colOff>
      <xdr:row>38</xdr:row>
      <xdr:rowOff>200025</xdr:rowOff>
    </xdr:to>
    <xdr:graphicFrame>
      <xdr:nvGraphicFramePr>
        <xdr:cNvPr id="2" name="Chart 2"/>
        <xdr:cNvGraphicFramePr/>
      </xdr:nvGraphicFramePr>
      <xdr:xfrm>
        <a:off x="0" y="4038600"/>
        <a:ext cx="130016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628650</xdr:colOff>
      <xdr:row>12</xdr:row>
      <xdr:rowOff>152400</xdr:rowOff>
    </xdr:from>
    <xdr:to>
      <xdr:col>18</xdr:col>
      <xdr:colOff>561975</xdr:colOff>
      <xdr:row>12</xdr:row>
      <xdr:rowOff>152400</xdr:rowOff>
    </xdr:to>
    <xdr:sp>
      <xdr:nvSpPr>
        <xdr:cNvPr id="3" name="Line 3"/>
        <xdr:cNvSpPr>
          <a:spLocks/>
        </xdr:cNvSpPr>
      </xdr:nvSpPr>
      <xdr:spPr>
        <a:xfrm>
          <a:off x="628650" y="2667000"/>
          <a:ext cx="123444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266700</xdr:colOff>
      <xdr:row>9</xdr:row>
      <xdr:rowOff>190500</xdr:rowOff>
    </xdr:from>
    <xdr:to>
      <xdr:col>18</xdr:col>
      <xdr:colOff>457200</xdr:colOff>
      <xdr:row>11</xdr:row>
      <xdr:rowOff>161925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0553700" y="2076450"/>
          <a:ext cx="23145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平均未結案率7.41%</a:t>
          </a:r>
        </a:p>
      </xdr:txBody>
    </xdr:sp>
    <xdr:clientData/>
  </xdr:twoCellAnchor>
  <xdr:twoCellAnchor>
    <xdr:from>
      <xdr:col>0</xdr:col>
      <xdr:colOff>619125</xdr:colOff>
      <xdr:row>34</xdr:row>
      <xdr:rowOff>38100</xdr:rowOff>
    </xdr:from>
    <xdr:to>
      <xdr:col>18</xdr:col>
      <xdr:colOff>552450</xdr:colOff>
      <xdr:row>34</xdr:row>
      <xdr:rowOff>38100</xdr:rowOff>
    </xdr:to>
    <xdr:sp>
      <xdr:nvSpPr>
        <xdr:cNvPr id="5" name="Line 7"/>
        <xdr:cNvSpPr>
          <a:spLocks/>
        </xdr:cNvSpPr>
      </xdr:nvSpPr>
      <xdr:spPr>
        <a:xfrm>
          <a:off x="619125" y="7200900"/>
          <a:ext cx="123444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95250</xdr:colOff>
      <xdr:row>31</xdr:row>
      <xdr:rowOff>19050</xdr:rowOff>
    </xdr:from>
    <xdr:to>
      <xdr:col>18</xdr:col>
      <xdr:colOff>276225</xdr:colOff>
      <xdr:row>32</xdr:row>
      <xdr:rowOff>200025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0382250" y="6553200"/>
          <a:ext cx="23050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平均未結案率5.57%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180975</xdr:rowOff>
    </xdr:from>
    <xdr:to>
      <xdr:col>14</xdr:col>
      <xdr:colOff>9525</xdr:colOff>
      <xdr:row>80</xdr:row>
      <xdr:rowOff>142875</xdr:rowOff>
    </xdr:to>
    <xdr:graphicFrame>
      <xdr:nvGraphicFramePr>
        <xdr:cNvPr id="1" name="Chart 3"/>
        <xdr:cNvGraphicFramePr/>
      </xdr:nvGraphicFramePr>
      <xdr:xfrm>
        <a:off x="0" y="4048125"/>
        <a:ext cx="128397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view="pageBreakPreview" zoomScale="75" zoomScaleNormal="65" zoomScaleSheetLayoutView="75" workbookViewId="0" topLeftCell="F22">
      <selection activeCell="Q3" sqref="Q3"/>
    </sheetView>
  </sheetViews>
  <sheetFormatPr defaultColWidth="9.00390625" defaultRowHeight="16.5"/>
  <cols>
    <col min="1" max="1" width="8.125" style="1" customWidth="1"/>
    <col min="2" max="2" width="21.50390625" style="2" customWidth="1"/>
    <col min="3" max="3" width="13.875" style="1" customWidth="1"/>
    <col min="4" max="4" width="13.875" style="7" customWidth="1"/>
    <col min="5" max="5" width="13.875" style="1" customWidth="1"/>
    <col min="6" max="6" width="13.875" style="7" customWidth="1"/>
    <col min="7" max="8" width="13.875" style="1" customWidth="1"/>
    <col min="9" max="10" width="13.875" style="1" hidden="1" customWidth="1"/>
    <col min="11" max="12" width="13.875" style="1" customWidth="1"/>
    <col min="13" max="14" width="13.875" style="52" customWidth="1"/>
    <col min="15" max="16" width="13.875" style="69" customWidth="1"/>
    <col min="17" max="17" width="13.875" style="70" customWidth="1"/>
    <col min="18" max="16384" width="9.00390625" style="1" customWidth="1"/>
  </cols>
  <sheetData>
    <row r="1" spans="1:17" ht="29.25" customHeight="1" thickBot="1">
      <c r="A1" s="81" t="s">
        <v>111</v>
      </c>
      <c r="B1" s="82"/>
      <c r="C1" s="82"/>
      <c r="D1" s="82"/>
      <c r="E1" s="82"/>
      <c r="F1" s="82"/>
      <c r="G1" s="82"/>
      <c r="H1" s="82"/>
      <c r="I1" s="83"/>
      <c r="J1" s="83"/>
      <c r="K1" s="82"/>
      <c r="L1" s="82"/>
      <c r="M1" s="82"/>
      <c r="N1" s="82"/>
      <c r="O1" s="74"/>
      <c r="P1" s="74"/>
      <c r="Q1" s="70" t="s">
        <v>68</v>
      </c>
    </row>
    <row r="2" spans="1:17" ht="32.25" customHeight="1">
      <c r="A2" s="15"/>
      <c r="B2" s="16" t="s">
        <v>0</v>
      </c>
      <c r="C2" s="15" t="s">
        <v>50</v>
      </c>
      <c r="D2" s="16" t="s">
        <v>72</v>
      </c>
      <c r="E2" s="15" t="s">
        <v>49</v>
      </c>
      <c r="F2" s="16" t="s">
        <v>72</v>
      </c>
      <c r="G2" s="15" t="s">
        <v>52</v>
      </c>
      <c r="H2" s="16" t="s">
        <v>72</v>
      </c>
      <c r="I2" s="14" t="s">
        <v>59</v>
      </c>
      <c r="J2" s="12" t="s">
        <v>73</v>
      </c>
      <c r="K2" s="38" t="s">
        <v>74</v>
      </c>
      <c r="L2" s="44" t="s">
        <v>75</v>
      </c>
      <c r="M2" s="47" t="s">
        <v>153</v>
      </c>
      <c r="N2" s="48" t="s">
        <v>154</v>
      </c>
      <c r="O2" s="67"/>
      <c r="P2" s="47" t="s">
        <v>153</v>
      </c>
      <c r="Q2" s="71" t="s">
        <v>154</v>
      </c>
    </row>
    <row r="3" spans="1:17" s="63" customFormat="1" ht="15" customHeight="1">
      <c r="A3" s="53" t="s">
        <v>1</v>
      </c>
      <c r="B3" s="54" t="s">
        <v>2</v>
      </c>
      <c r="C3" s="55">
        <v>91</v>
      </c>
      <c r="D3" s="56">
        <v>0</v>
      </c>
      <c r="E3" s="55">
        <v>121</v>
      </c>
      <c r="F3" s="56">
        <v>0</v>
      </c>
      <c r="G3" s="57">
        <v>106</v>
      </c>
      <c r="H3" s="56">
        <v>6</v>
      </c>
      <c r="I3" s="58" t="s">
        <v>65</v>
      </c>
      <c r="J3" s="59" t="s">
        <v>65</v>
      </c>
      <c r="K3" s="57">
        <f>C3+E3+G3</f>
        <v>318</v>
      </c>
      <c r="L3" s="60">
        <f>D3+H3+F3</f>
        <v>6</v>
      </c>
      <c r="M3" s="61">
        <f>IF(G3=0,(0),((H3/G3)))</f>
        <v>0.05660377358490566</v>
      </c>
      <c r="N3" s="62">
        <f>IF(K3=0,(0),((L3/K3)))</f>
        <v>0.018867924528301886</v>
      </c>
      <c r="O3" s="75" t="s">
        <v>2</v>
      </c>
      <c r="P3" s="72">
        <f aca="true" t="shared" si="0" ref="P3:Q22">M3*100</f>
        <v>5.660377358490567</v>
      </c>
      <c r="Q3" s="72">
        <f t="shared" si="0"/>
        <v>1.8867924528301887</v>
      </c>
    </row>
    <row r="4" spans="1:17" s="63" customFormat="1" ht="15" customHeight="1">
      <c r="A4" s="64"/>
      <c r="B4" s="54" t="s">
        <v>3</v>
      </c>
      <c r="C4" s="55">
        <v>105</v>
      </c>
      <c r="D4" s="56">
        <v>0</v>
      </c>
      <c r="E4" s="55">
        <v>115</v>
      </c>
      <c r="F4" s="56">
        <v>3</v>
      </c>
      <c r="G4" s="57">
        <v>118</v>
      </c>
      <c r="H4" s="56">
        <v>11</v>
      </c>
      <c r="I4" s="58" t="s">
        <v>65</v>
      </c>
      <c r="J4" s="59" t="s">
        <v>65</v>
      </c>
      <c r="K4" s="57">
        <f aca="true" t="shared" si="1" ref="K4:K52">C4+E4+G4</f>
        <v>338</v>
      </c>
      <c r="L4" s="60">
        <f aca="true" t="shared" si="2" ref="L4:L27">D4+H4+F4</f>
        <v>14</v>
      </c>
      <c r="M4" s="61">
        <f aca="true" t="shared" si="3" ref="M4:M24">IF(G4=0,(0),((H4/G4)))</f>
        <v>0.09322033898305085</v>
      </c>
      <c r="N4" s="62">
        <f aca="true" t="shared" si="4" ref="N4:N52">IF(K4=0,(0),((L4/K4)))</f>
        <v>0.04142011834319527</v>
      </c>
      <c r="O4" s="75" t="s">
        <v>3</v>
      </c>
      <c r="P4" s="72">
        <f t="shared" si="0"/>
        <v>9.322033898305085</v>
      </c>
      <c r="Q4" s="72">
        <f t="shared" si="0"/>
        <v>4.142011834319527</v>
      </c>
    </row>
    <row r="5" spans="1:17" s="63" customFormat="1" ht="15" customHeight="1">
      <c r="A5" s="64"/>
      <c r="B5" s="54" t="s">
        <v>4</v>
      </c>
      <c r="C5" s="55">
        <v>53</v>
      </c>
      <c r="D5" s="56">
        <v>0</v>
      </c>
      <c r="E5" s="55">
        <v>41</v>
      </c>
      <c r="F5" s="56">
        <v>3</v>
      </c>
      <c r="G5" s="57">
        <v>66</v>
      </c>
      <c r="H5" s="56">
        <v>6</v>
      </c>
      <c r="I5" s="58" t="s">
        <v>65</v>
      </c>
      <c r="J5" s="59" t="s">
        <v>65</v>
      </c>
      <c r="K5" s="57">
        <f t="shared" si="1"/>
        <v>160</v>
      </c>
      <c r="L5" s="60">
        <f t="shared" si="2"/>
        <v>9</v>
      </c>
      <c r="M5" s="61">
        <f t="shared" si="3"/>
        <v>0.09090909090909091</v>
      </c>
      <c r="N5" s="62">
        <f t="shared" si="4"/>
        <v>0.05625</v>
      </c>
      <c r="O5" s="75" t="s">
        <v>4</v>
      </c>
      <c r="P5" s="72">
        <f t="shared" si="0"/>
        <v>9.090909090909092</v>
      </c>
      <c r="Q5" s="72">
        <f t="shared" si="0"/>
        <v>5.625</v>
      </c>
    </row>
    <row r="6" spans="1:18" ht="15" customHeight="1">
      <c r="A6" s="40"/>
      <c r="B6" s="39" t="s">
        <v>5</v>
      </c>
      <c r="C6" s="17">
        <v>4</v>
      </c>
      <c r="D6" s="18">
        <v>0</v>
      </c>
      <c r="E6" s="17">
        <v>10</v>
      </c>
      <c r="F6" s="18">
        <v>0</v>
      </c>
      <c r="G6" s="29">
        <v>4</v>
      </c>
      <c r="H6" s="18">
        <v>0</v>
      </c>
      <c r="I6" s="26" t="s">
        <v>65</v>
      </c>
      <c r="J6" s="35" t="s">
        <v>65</v>
      </c>
      <c r="K6" s="29">
        <f t="shared" si="1"/>
        <v>18</v>
      </c>
      <c r="L6" s="45">
        <f t="shared" si="2"/>
        <v>0</v>
      </c>
      <c r="M6" s="61">
        <f t="shared" si="3"/>
        <v>0</v>
      </c>
      <c r="N6" s="62">
        <f t="shared" si="4"/>
        <v>0</v>
      </c>
      <c r="O6" s="75" t="s">
        <v>5</v>
      </c>
      <c r="P6" s="72">
        <f t="shared" si="0"/>
        <v>0</v>
      </c>
      <c r="Q6" s="72">
        <f t="shared" si="0"/>
        <v>0</v>
      </c>
      <c r="R6" s="63"/>
    </row>
    <row r="7" spans="1:17" s="63" customFormat="1" ht="15" customHeight="1">
      <c r="A7" s="64"/>
      <c r="B7" s="54" t="s">
        <v>6</v>
      </c>
      <c r="C7" s="55">
        <v>0</v>
      </c>
      <c r="D7" s="56">
        <v>0</v>
      </c>
      <c r="E7" s="55">
        <v>0</v>
      </c>
      <c r="F7" s="56">
        <v>0</v>
      </c>
      <c r="G7" s="57">
        <v>1</v>
      </c>
      <c r="H7" s="56">
        <v>1</v>
      </c>
      <c r="I7" s="58" t="s">
        <v>65</v>
      </c>
      <c r="J7" s="59" t="s">
        <v>65</v>
      </c>
      <c r="K7" s="57">
        <f t="shared" si="1"/>
        <v>1</v>
      </c>
      <c r="L7" s="60">
        <f t="shared" si="2"/>
        <v>1</v>
      </c>
      <c r="M7" s="61">
        <f t="shared" si="3"/>
        <v>1</v>
      </c>
      <c r="N7" s="62">
        <f t="shared" si="4"/>
        <v>1</v>
      </c>
      <c r="O7" s="75" t="s">
        <v>6</v>
      </c>
      <c r="P7" s="72">
        <f t="shared" si="0"/>
        <v>100</v>
      </c>
      <c r="Q7" s="72">
        <f t="shared" si="0"/>
        <v>100</v>
      </c>
    </row>
    <row r="8" spans="1:18" ht="15" customHeight="1">
      <c r="A8" s="40"/>
      <c r="B8" s="39" t="s">
        <v>7</v>
      </c>
      <c r="C8" s="17">
        <v>0</v>
      </c>
      <c r="D8" s="18">
        <v>0</v>
      </c>
      <c r="E8" s="17">
        <v>0</v>
      </c>
      <c r="F8" s="18">
        <v>0</v>
      </c>
      <c r="G8" s="30">
        <v>0</v>
      </c>
      <c r="H8" s="18">
        <v>0</v>
      </c>
      <c r="I8" s="26" t="s">
        <v>65</v>
      </c>
      <c r="J8" s="35" t="s">
        <v>65</v>
      </c>
      <c r="K8" s="29">
        <f t="shared" si="1"/>
        <v>0</v>
      </c>
      <c r="L8" s="45">
        <f t="shared" si="2"/>
        <v>0</v>
      </c>
      <c r="M8" s="61">
        <f t="shared" si="3"/>
        <v>0</v>
      </c>
      <c r="N8" s="62">
        <f t="shared" si="4"/>
        <v>0</v>
      </c>
      <c r="O8" s="75" t="s">
        <v>7</v>
      </c>
      <c r="P8" s="72">
        <f t="shared" si="0"/>
        <v>0</v>
      </c>
      <c r="Q8" s="72">
        <f t="shared" si="0"/>
        <v>0</v>
      </c>
      <c r="R8" s="63"/>
    </row>
    <row r="9" spans="1:18" ht="15" customHeight="1">
      <c r="A9" s="40"/>
      <c r="B9" s="39" t="s">
        <v>8</v>
      </c>
      <c r="C9" s="17">
        <v>9</v>
      </c>
      <c r="D9" s="18">
        <v>0</v>
      </c>
      <c r="E9" s="17">
        <v>4</v>
      </c>
      <c r="F9" s="18">
        <v>0</v>
      </c>
      <c r="G9" s="29">
        <v>5</v>
      </c>
      <c r="H9" s="18">
        <v>0</v>
      </c>
      <c r="I9" s="26" t="s">
        <v>65</v>
      </c>
      <c r="J9" s="35" t="s">
        <v>65</v>
      </c>
      <c r="K9" s="29">
        <f t="shared" si="1"/>
        <v>18</v>
      </c>
      <c r="L9" s="45">
        <f t="shared" si="2"/>
        <v>0</v>
      </c>
      <c r="M9" s="61">
        <f t="shared" si="3"/>
        <v>0</v>
      </c>
      <c r="N9" s="62">
        <f t="shared" si="4"/>
        <v>0</v>
      </c>
      <c r="O9" s="75" t="s">
        <v>8</v>
      </c>
      <c r="P9" s="72">
        <f t="shared" si="0"/>
        <v>0</v>
      </c>
      <c r="Q9" s="72">
        <f t="shared" si="0"/>
        <v>0</v>
      </c>
      <c r="R9" s="63"/>
    </row>
    <row r="10" spans="1:18" ht="15" customHeight="1">
      <c r="A10" s="40"/>
      <c r="B10" s="39" t="s">
        <v>9</v>
      </c>
      <c r="C10" s="17">
        <v>0</v>
      </c>
      <c r="D10" s="18">
        <v>0</v>
      </c>
      <c r="E10" s="17">
        <v>0</v>
      </c>
      <c r="F10" s="18">
        <v>0</v>
      </c>
      <c r="G10" s="30">
        <v>0</v>
      </c>
      <c r="H10" s="18">
        <v>0</v>
      </c>
      <c r="I10" s="26" t="s">
        <v>65</v>
      </c>
      <c r="J10" s="35" t="s">
        <v>65</v>
      </c>
      <c r="K10" s="29">
        <f t="shared" si="1"/>
        <v>0</v>
      </c>
      <c r="L10" s="45">
        <f t="shared" si="2"/>
        <v>0</v>
      </c>
      <c r="M10" s="61">
        <f t="shared" si="3"/>
        <v>0</v>
      </c>
      <c r="N10" s="62">
        <f t="shared" si="4"/>
        <v>0</v>
      </c>
      <c r="O10" s="75" t="s">
        <v>9</v>
      </c>
      <c r="P10" s="72">
        <f t="shared" si="0"/>
        <v>0</v>
      </c>
      <c r="Q10" s="72">
        <f t="shared" si="0"/>
        <v>0</v>
      </c>
      <c r="R10" s="63"/>
    </row>
    <row r="11" spans="1:18" ht="15" customHeight="1">
      <c r="A11" s="40"/>
      <c r="B11" s="39" t="s">
        <v>10</v>
      </c>
      <c r="C11" s="17">
        <v>0</v>
      </c>
      <c r="D11" s="18">
        <v>0</v>
      </c>
      <c r="E11" s="17">
        <v>0</v>
      </c>
      <c r="F11" s="18">
        <v>0</v>
      </c>
      <c r="G11" s="30">
        <v>0</v>
      </c>
      <c r="H11" s="18">
        <v>0</v>
      </c>
      <c r="I11" s="26" t="s">
        <v>65</v>
      </c>
      <c r="J11" s="35" t="s">
        <v>65</v>
      </c>
      <c r="K11" s="29">
        <f t="shared" si="1"/>
        <v>0</v>
      </c>
      <c r="L11" s="45">
        <f t="shared" si="2"/>
        <v>0</v>
      </c>
      <c r="M11" s="61">
        <f t="shared" si="3"/>
        <v>0</v>
      </c>
      <c r="N11" s="62">
        <f t="shared" si="4"/>
        <v>0</v>
      </c>
      <c r="O11" s="75" t="s">
        <v>112</v>
      </c>
      <c r="P11" s="72">
        <f t="shared" si="0"/>
        <v>0</v>
      </c>
      <c r="Q11" s="72">
        <f t="shared" si="0"/>
        <v>0</v>
      </c>
      <c r="R11" s="63"/>
    </row>
    <row r="12" spans="1:18" ht="15" customHeight="1">
      <c r="A12" s="40"/>
      <c r="B12" s="39" t="s">
        <v>38</v>
      </c>
      <c r="C12" s="17">
        <v>0</v>
      </c>
      <c r="D12" s="18">
        <v>0</v>
      </c>
      <c r="E12" s="17">
        <v>1</v>
      </c>
      <c r="F12" s="18">
        <v>0</v>
      </c>
      <c r="G12" s="29">
        <v>1</v>
      </c>
      <c r="H12" s="18">
        <v>0</v>
      </c>
      <c r="I12" s="26" t="s">
        <v>65</v>
      </c>
      <c r="J12" s="35" t="s">
        <v>65</v>
      </c>
      <c r="K12" s="29">
        <f t="shared" si="1"/>
        <v>2</v>
      </c>
      <c r="L12" s="45">
        <f t="shared" si="2"/>
        <v>0</v>
      </c>
      <c r="M12" s="61">
        <f t="shared" si="3"/>
        <v>0</v>
      </c>
      <c r="N12" s="62">
        <f t="shared" si="4"/>
        <v>0</v>
      </c>
      <c r="O12" s="75" t="s">
        <v>113</v>
      </c>
      <c r="P12" s="72">
        <f t="shared" si="0"/>
        <v>0</v>
      </c>
      <c r="Q12" s="72">
        <f t="shared" si="0"/>
        <v>0</v>
      </c>
      <c r="R12" s="63"/>
    </row>
    <row r="13" spans="1:18" ht="15" customHeight="1">
      <c r="A13" s="40"/>
      <c r="B13" s="39" t="s">
        <v>39</v>
      </c>
      <c r="C13" s="17">
        <v>1</v>
      </c>
      <c r="D13" s="18">
        <v>0</v>
      </c>
      <c r="E13" s="17">
        <v>0</v>
      </c>
      <c r="F13" s="18">
        <v>0</v>
      </c>
      <c r="G13" s="29">
        <v>2</v>
      </c>
      <c r="H13" s="18">
        <v>0</v>
      </c>
      <c r="I13" s="26" t="s">
        <v>65</v>
      </c>
      <c r="J13" s="35" t="s">
        <v>65</v>
      </c>
      <c r="K13" s="29">
        <f t="shared" si="1"/>
        <v>3</v>
      </c>
      <c r="L13" s="45">
        <f t="shared" si="2"/>
        <v>0</v>
      </c>
      <c r="M13" s="61">
        <f t="shared" si="3"/>
        <v>0</v>
      </c>
      <c r="N13" s="62">
        <f t="shared" si="4"/>
        <v>0</v>
      </c>
      <c r="O13" s="75" t="s">
        <v>114</v>
      </c>
      <c r="P13" s="72">
        <f t="shared" si="0"/>
        <v>0</v>
      </c>
      <c r="Q13" s="72">
        <f t="shared" si="0"/>
        <v>0</v>
      </c>
      <c r="R13" s="63"/>
    </row>
    <row r="14" spans="1:18" ht="15" customHeight="1">
      <c r="A14" s="40"/>
      <c r="B14" s="39" t="s">
        <v>40</v>
      </c>
      <c r="C14" s="17">
        <v>2</v>
      </c>
      <c r="D14" s="18">
        <v>0</v>
      </c>
      <c r="E14" s="17">
        <v>0</v>
      </c>
      <c r="F14" s="18">
        <v>0</v>
      </c>
      <c r="G14" s="29">
        <v>1</v>
      </c>
      <c r="H14" s="18">
        <v>0</v>
      </c>
      <c r="I14" s="26" t="s">
        <v>65</v>
      </c>
      <c r="J14" s="35" t="s">
        <v>65</v>
      </c>
      <c r="K14" s="29">
        <f t="shared" si="1"/>
        <v>3</v>
      </c>
      <c r="L14" s="45">
        <f t="shared" si="2"/>
        <v>0</v>
      </c>
      <c r="M14" s="61">
        <f t="shared" si="3"/>
        <v>0</v>
      </c>
      <c r="N14" s="62">
        <f t="shared" si="4"/>
        <v>0</v>
      </c>
      <c r="O14" s="75" t="s">
        <v>115</v>
      </c>
      <c r="P14" s="72">
        <f t="shared" si="0"/>
        <v>0</v>
      </c>
      <c r="Q14" s="72">
        <f t="shared" si="0"/>
        <v>0</v>
      </c>
      <c r="R14" s="63"/>
    </row>
    <row r="15" spans="1:18" ht="15" customHeight="1">
      <c r="A15" s="40"/>
      <c r="B15" s="39" t="s">
        <v>41</v>
      </c>
      <c r="C15" s="17">
        <v>28</v>
      </c>
      <c r="D15" s="18">
        <v>0</v>
      </c>
      <c r="E15" s="17">
        <v>22</v>
      </c>
      <c r="F15" s="18">
        <v>0</v>
      </c>
      <c r="G15" s="29">
        <v>13</v>
      </c>
      <c r="H15" s="18">
        <v>0</v>
      </c>
      <c r="I15" s="26" t="s">
        <v>65</v>
      </c>
      <c r="J15" s="35" t="s">
        <v>65</v>
      </c>
      <c r="K15" s="29">
        <f t="shared" si="1"/>
        <v>63</v>
      </c>
      <c r="L15" s="45">
        <f t="shared" si="2"/>
        <v>0</v>
      </c>
      <c r="M15" s="61">
        <f t="shared" si="3"/>
        <v>0</v>
      </c>
      <c r="N15" s="62">
        <f t="shared" si="4"/>
        <v>0</v>
      </c>
      <c r="O15" s="75" t="s">
        <v>116</v>
      </c>
      <c r="P15" s="72">
        <f t="shared" si="0"/>
        <v>0</v>
      </c>
      <c r="Q15" s="72">
        <f t="shared" si="0"/>
        <v>0</v>
      </c>
      <c r="R15" s="63"/>
    </row>
    <row r="16" spans="1:18" ht="15" customHeight="1">
      <c r="A16" s="40"/>
      <c r="B16" s="39" t="s">
        <v>42</v>
      </c>
      <c r="C16" s="17">
        <v>0</v>
      </c>
      <c r="D16" s="18">
        <v>0</v>
      </c>
      <c r="E16" s="17">
        <v>0</v>
      </c>
      <c r="F16" s="18">
        <v>0</v>
      </c>
      <c r="G16" s="31">
        <v>0</v>
      </c>
      <c r="H16" s="18">
        <v>0</v>
      </c>
      <c r="I16" s="26" t="s">
        <v>65</v>
      </c>
      <c r="J16" s="35" t="s">
        <v>65</v>
      </c>
      <c r="K16" s="29">
        <f t="shared" si="1"/>
        <v>0</v>
      </c>
      <c r="L16" s="45">
        <f t="shared" si="2"/>
        <v>0</v>
      </c>
      <c r="M16" s="61">
        <f t="shared" si="3"/>
        <v>0</v>
      </c>
      <c r="N16" s="62">
        <f t="shared" si="4"/>
        <v>0</v>
      </c>
      <c r="O16" s="75" t="s">
        <v>117</v>
      </c>
      <c r="P16" s="72">
        <f t="shared" si="0"/>
        <v>0</v>
      </c>
      <c r="Q16" s="72">
        <f t="shared" si="0"/>
        <v>0</v>
      </c>
      <c r="R16" s="63"/>
    </row>
    <row r="17" spans="1:18" ht="15" customHeight="1">
      <c r="A17" s="40"/>
      <c r="B17" s="39" t="s">
        <v>43</v>
      </c>
      <c r="C17" s="17">
        <v>0</v>
      </c>
      <c r="D17" s="18">
        <v>0</v>
      </c>
      <c r="E17" s="17">
        <v>0</v>
      </c>
      <c r="F17" s="18">
        <v>0</v>
      </c>
      <c r="G17" s="31">
        <v>0</v>
      </c>
      <c r="H17" s="18">
        <v>0</v>
      </c>
      <c r="I17" s="26" t="s">
        <v>65</v>
      </c>
      <c r="J17" s="35" t="s">
        <v>65</v>
      </c>
      <c r="K17" s="29">
        <f t="shared" si="1"/>
        <v>0</v>
      </c>
      <c r="L17" s="45">
        <f t="shared" si="2"/>
        <v>0</v>
      </c>
      <c r="M17" s="61">
        <f t="shared" si="3"/>
        <v>0</v>
      </c>
      <c r="N17" s="62">
        <f t="shared" si="4"/>
        <v>0</v>
      </c>
      <c r="O17" s="75" t="s">
        <v>118</v>
      </c>
      <c r="P17" s="72">
        <f t="shared" si="0"/>
        <v>0</v>
      </c>
      <c r="Q17" s="72">
        <f t="shared" si="0"/>
        <v>0</v>
      </c>
      <c r="R17" s="63"/>
    </row>
    <row r="18" spans="1:18" ht="15" customHeight="1">
      <c r="A18" s="40"/>
      <c r="B18" s="39" t="s">
        <v>45</v>
      </c>
      <c r="C18" s="17">
        <v>0</v>
      </c>
      <c r="D18" s="18">
        <v>0</v>
      </c>
      <c r="E18" s="17">
        <v>0</v>
      </c>
      <c r="F18" s="18">
        <v>0</v>
      </c>
      <c r="G18" s="31">
        <v>0</v>
      </c>
      <c r="H18" s="18">
        <v>0</v>
      </c>
      <c r="I18" s="26" t="s">
        <v>65</v>
      </c>
      <c r="J18" s="35" t="s">
        <v>65</v>
      </c>
      <c r="K18" s="29">
        <f t="shared" si="1"/>
        <v>0</v>
      </c>
      <c r="L18" s="45">
        <f t="shared" si="2"/>
        <v>0</v>
      </c>
      <c r="M18" s="61">
        <f t="shared" si="3"/>
        <v>0</v>
      </c>
      <c r="N18" s="62">
        <f t="shared" si="4"/>
        <v>0</v>
      </c>
      <c r="O18" s="75" t="s">
        <v>119</v>
      </c>
      <c r="P18" s="72">
        <f t="shared" si="0"/>
        <v>0</v>
      </c>
      <c r="Q18" s="72">
        <f t="shared" si="0"/>
        <v>0</v>
      </c>
      <c r="R18" s="63"/>
    </row>
    <row r="19" spans="1:18" s="5" customFormat="1" ht="15" customHeight="1">
      <c r="A19" s="40"/>
      <c r="B19" s="39" t="s">
        <v>46</v>
      </c>
      <c r="C19" s="19">
        <v>0</v>
      </c>
      <c r="D19" s="18">
        <v>0</v>
      </c>
      <c r="E19" s="19">
        <v>0</v>
      </c>
      <c r="F19" s="18">
        <v>0</v>
      </c>
      <c r="G19" s="31">
        <v>0</v>
      </c>
      <c r="H19" s="18">
        <v>0</v>
      </c>
      <c r="I19" s="27" t="s">
        <v>65</v>
      </c>
      <c r="J19" s="36" t="s">
        <v>65</v>
      </c>
      <c r="K19" s="29">
        <f t="shared" si="1"/>
        <v>0</v>
      </c>
      <c r="L19" s="45">
        <f t="shared" si="2"/>
        <v>0</v>
      </c>
      <c r="M19" s="61">
        <f t="shared" si="3"/>
        <v>0</v>
      </c>
      <c r="N19" s="62">
        <f t="shared" si="4"/>
        <v>0</v>
      </c>
      <c r="O19" s="75" t="s">
        <v>120</v>
      </c>
      <c r="P19" s="72">
        <f t="shared" si="0"/>
        <v>0</v>
      </c>
      <c r="Q19" s="72">
        <f t="shared" si="0"/>
        <v>0</v>
      </c>
      <c r="R19" s="63"/>
    </row>
    <row r="20" spans="1:18" s="5" customFormat="1" ht="15" customHeight="1">
      <c r="A20" s="40"/>
      <c r="B20" s="39" t="s">
        <v>47</v>
      </c>
      <c r="C20" s="19">
        <v>0</v>
      </c>
      <c r="D20" s="18">
        <v>0</v>
      </c>
      <c r="E20" s="19">
        <v>0</v>
      </c>
      <c r="F20" s="18">
        <v>0</v>
      </c>
      <c r="G20" s="31">
        <v>0</v>
      </c>
      <c r="H20" s="18">
        <v>0</v>
      </c>
      <c r="I20" s="27" t="s">
        <v>65</v>
      </c>
      <c r="J20" s="36" t="s">
        <v>65</v>
      </c>
      <c r="K20" s="29">
        <f t="shared" si="1"/>
        <v>0</v>
      </c>
      <c r="L20" s="45">
        <f t="shared" si="2"/>
        <v>0</v>
      </c>
      <c r="M20" s="61">
        <f t="shared" si="3"/>
        <v>0</v>
      </c>
      <c r="N20" s="62">
        <f t="shared" si="4"/>
        <v>0</v>
      </c>
      <c r="O20" s="75" t="s">
        <v>121</v>
      </c>
      <c r="P20" s="72">
        <f t="shared" si="0"/>
        <v>0</v>
      </c>
      <c r="Q20" s="72">
        <f t="shared" si="0"/>
        <v>0</v>
      </c>
      <c r="R20" s="63"/>
    </row>
    <row r="21" spans="1:18" s="5" customFormat="1" ht="15" customHeight="1">
      <c r="A21" s="40"/>
      <c r="B21" s="39" t="s">
        <v>48</v>
      </c>
      <c r="C21" s="19">
        <v>0</v>
      </c>
      <c r="D21" s="18">
        <v>0</v>
      </c>
      <c r="E21" s="19">
        <v>0</v>
      </c>
      <c r="F21" s="18">
        <v>0</v>
      </c>
      <c r="G21" s="31">
        <v>0</v>
      </c>
      <c r="H21" s="18">
        <v>0</v>
      </c>
      <c r="I21" s="27" t="s">
        <v>65</v>
      </c>
      <c r="J21" s="36" t="s">
        <v>65</v>
      </c>
      <c r="K21" s="29">
        <f t="shared" si="1"/>
        <v>0</v>
      </c>
      <c r="L21" s="45">
        <f t="shared" si="2"/>
        <v>0</v>
      </c>
      <c r="M21" s="61">
        <f>IF(G21=0,(0),((H21/G21)))</f>
        <v>0</v>
      </c>
      <c r="N21" s="62">
        <f t="shared" si="4"/>
        <v>0</v>
      </c>
      <c r="O21" s="75" t="s">
        <v>122</v>
      </c>
      <c r="P21" s="72">
        <f t="shared" si="0"/>
        <v>0</v>
      </c>
      <c r="Q21" s="72">
        <f t="shared" si="0"/>
        <v>0</v>
      </c>
      <c r="R21" s="63"/>
    </row>
    <row r="22" spans="1:18" s="5" customFormat="1" ht="15" customHeight="1">
      <c r="A22" s="40"/>
      <c r="B22" s="39" t="s">
        <v>66</v>
      </c>
      <c r="C22" s="19">
        <v>0</v>
      </c>
      <c r="D22" s="18">
        <v>0</v>
      </c>
      <c r="E22" s="19">
        <v>0</v>
      </c>
      <c r="F22" s="18">
        <v>0</v>
      </c>
      <c r="G22" s="31">
        <v>0</v>
      </c>
      <c r="H22" s="18">
        <v>0</v>
      </c>
      <c r="I22" s="27" t="s">
        <v>65</v>
      </c>
      <c r="J22" s="36" t="s">
        <v>65</v>
      </c>
      <c r="K22" s="29">
        <f t="shared" si="1"/>
        <v>0</v>
      </c>
      <c r="L22" s="45">
        <f t="shared" si="2"/>
        <v>0</v>
      </c>
      <c r="M22" s="61">
        <f t="shared" si="3"/>
        <v>0</v>
      </c>
      <c r="N22" s="62">
        <f t="shared" si="4"/>
        <v>0</v>
      </c>
      <c r="O22" s="75" t="s">
        <v>123</v>
      </c>
      <c r="P22" s="72">
        <f t="shared" si="0"/>
        <v>0</v>
      </c>
      <c r="Q22" s="72">
        <f t="shared" si="0"/>
        <v>0</v>
      </c>
      <c r="R22" s="63"/>
    </row>
    <row r="23" spans="1:18" s="5" customFormat="1" ht="15" customHeight="1">
      <c r="A23" s="40"/>
      <c r="B23" s="39" t="s">
        <v>62</v>
      </c>
      <c r="C23" s="19">
        <v>1</v>
      </c>
      <c r="D23" s="18">
        <v>0</v>
      </c>
      <c r="E23" s="19">
        <v>0</v>
      </c>
      <c r="F23" s="18">
        <v>0</v>
      </c>
      <c r="G23" s="31">
        <v>0</v>
      </c>
      <c r="H23" s="18">
        <v>0</v>
      </c>
      <c r="I23" s="27" t="s">
        <v>65</v>
      </c>
      <c r="J23" s="36" t="s">
        <v>65</v>
      </c>
      <c r="K23" s="29">
        <f t="shared" si="1"/>
        <v>1</v>
      </c>
      <c r="L23" s="45">
        <f t="shared" si="2"/>
        <v>0</v>
      </c>
      <c r="M23" s="61">
        <f t="shared" si="3"/>
        <v>0</v>
      </c>
      <c r="N23" s="62">
        <f t="shared" si="4"/>
        <v>0</v>
      </c>
      <c r="O23" s="75" t="s">
        <v>124</v>
      </c>
      <c r="P23" s="72">
        <f aca="true" t="shared" si="5" ref="P23:P52">M23*100</f>
        <v>0</v>
      </c>
      <c r="Q23" s="72">
        <f aca="true" t="shared" si="6" ref="Q23:Q52">N23*100</f>
        <v>0</v>
      </c>
      <c r="R23" s="63"/>
    </row>
    <row r="24" spans="1:18" ht="15" customHeight="1">
      <c r="A24" s="41"/>
      <c r="B24" s="39" t="s">
        <v>44</v>
      </c>
      <c r="C24" s="17">
        <v>5</v>
      </c>
      <c r="D24" s="18">
        <v>0</v>
      </c>
      <c r="E24" s="17">
        <v>5</v>
      </c>
      <c r="F24" s="18">
        <v>0</v>
      </c>
      <c r="G24" s="29">
        <v>7</v>
      </c>
      <c r="H24" s="18">
        <v>0</v>
      </c>
      <c r="I24" s="26" t="s">
        <v>65</v>
      </c>
      <c r="J24" s="35" t="s">
        <v>65</v>
      </c>
      <c r="K24" s="29">
        <f t="shared" si="1"/>
        <v>17</v>
      </c>
      <c r="L24" s="45">
        <f t="shared" si="2"/>
        <v>0</v>
      </c>
      <c r="M24" s="61">
        <f t="shared" si="3"/>
        <v>0</v>
      </c>
      <c r="N24" s="62">
        <f t="shared" si="4"/>
        <v>0</v>
      </c>
      <c r="O24" s="75" t="s">
        <v>125</v>
      </c>
      <c r="P24" s="72">
        <f t="shared" si="5"/>
        <v>0</v>
      </c>
      <c r="Q24" s="72">
        <f t="shared" si="6"/>
        <v>0</v>
      </c>
      <c r="R24" s="63"/>
    </row>
    <row r="25" spans="1:17" ht="15" customHeight="1">
      <c r="A25" s="20" t="s">
        <v>11</v>
      </c>
      <c r="B25" s="21"/>
      <c r="C25" s="20">
        <f aca="true" t="shared" si="7" ref="C25:J25">SUM(C3:C24)</f>
        <v>299</v>
      </c>
      <c r="D25" s="21">
        <f t="shared" si="7"/>
        <v>0</v>
      </c>
      <c r="E25" s="20">
        <f t="shared" si="7"/>
        <v>319</v>
      </c>
      <c r="F25" s="21">
        <f t="shared" si="7"/>
        <v>6</v>
      </c>
      <c r="G25" s="32">
        <f t="shared" si="7"/>
        <v>324</v>
      </c>
      <c r="H25" s="21">
        <f t="shared" si="7"/>
        <v>24</v>
      </c>
      <c r="I25" s="28">
        <f t="shared" si="7"/>
        <v>0</v>
      </c>
      <c r="J25" s="37">
        <f t="shared" si="7"/>
        <v>0</v>
      </c>
      <c r="K25" s="32">
        <f t="shared" si="1"/>
        <v>942</v>
      </c>
      <c r="L25" s="13">
        <f t="shared" si="2"/>
        <v>30</v>
      </c>
      <c r="M25" s="49">
        <f>IF(G25=0,(0),((H25/G25)))</f>
        <v>0.07407407407407407</v>
      </c>
      <c r="N25" s="76">
        <f t="shared" si="4"/>
        <v>0.03184713375796178</v>
      </c>
      <c r="O25" s="50" t="s">
        <v>147</v>
      </c>
      <c r="P25" s="77">
        <f t="shared" si="5"/>
        <v>7.4074074074074066</v>
      </c>
      <c r="Q25" s="77">
        <f>N25*100</f>
        <v>3.1847133757961785</v>
      </c>
    </row>
    <row r="26" spans="1:17" s="63" customFormat="1" ht="15" customHeight="1">
      <c r="A26" s="65" t="s">
        <v>12</v>
      </c>
      <c r="B26" s="54" t="s">
        <v>13</v>
      </c>
      <c r="C26" s="55">
        <v>49</v>
      </c>
      <c r="D26" s="56">
        <v>0</v>
      </c>
      <c r="E26" s="55">
        <v>60</v>
      </c>
      <c r="F26" s="56">
        <v>0</v>
      </c>
      <c r="G26" s="57">
        <v>52</v>
      </c>
      <c r="H26" s="56">
        <v>1</v>
      </c>
      <c r="I26" s="58" t="s">
        <v>65</v>
      </c>
      <c r="J26" s="59" t="s">
        <v>65</v>
      </c>
      <c r="K26" s="57">
        <f t="shared" si="1"/>
        <v>161</v>
      </c>
      <c r="L26" s="60">
        <f t="shared" si="2"/>
        <v>1</v>
      </c>
      <c r="M26" s="61">
        <f>IF(G26=0,(0),((H26/G26)))</f>
        <v>0.019230769230769232</v>
      </c>
      <c r="N26" s="62">
        <f t="shared" si="4"/>
        <v>0.006211180124223602</v>
      </c>
      <c r="O26" s="75" t="s">
        <v>126</v>
      </c>
      <c r="P26" s="72">
        <f t="shared" si="5"/>
        <v>1.9230769230769231</v>
      </c>
      <c r="Q26" s="72">
        <f t="shared" si="6"/>
        <v>0.6211180124223602</v>
      </c>
    </row>
    <row r="27" spans="1:17" ht="15" customHeight="1">
      <c r="A27" s="42"/>
      <c r="B27" s="39" t="s">
        <v>14</v>
      </c>
      <c r="C27" s="17">
        <v>23</v>
      </c>
      <c r="D27" s="18">
        <v>0</v>
      </c>
      <c r="E27" s="17">
        <v>28</v>
      </c>
      <c r="F27" s="18">
        <v>0</v>
      </c>
      <c r="G27" s="29">
        <v>19</v>
      </c>
      <c r="H27" s="18">
        <v>0</v>
      </c>
      <c r="I27" s="26" t="s">
        <v>65</v>
      </c>
      <c r="J27" s="35" t="s">
        <v>65</v>
      </c>
      <c r="K27" s="29">
        <f t="shared" si="1"/>
        <v>70</v>
      </c>
      <c r="L27" s="45">
        <f t="shared" si="2"/>
        <v>0</v>
      </c>
      <c r="M27" s="61">
        <f aca="true" t="shared" si="8" ref="M27:M52">IF(G27=0,(0),((H27/G27)))</f>
        <v>0</v>
      </c>
      <c r="N27" s="62">
        <f t="shared" si="4"/>
        <v>0</v>
      </c>
      <c r="O27" s="75" t="s">
        <v>127</v>
      </c>
      <c r="P27" s="72">
        <f t="shared" si="5"/>
        <v>0</v>
      </c>
      <c r="Q27" s="72">
        <f t="shared" si="6"/>
        <v>0</v>
      </c>
    </row>
    <row r="28" spans="1:17" s="63" customFormat="1" ht="15" customHeight="1">
      <c r="A28" s="66"/>
      <c r="B28" s="54" t="s">
        <v>15</v>
      </c>
      <c r="C28" s="55">
        <v>186</v>
      </c>
      <c r="D28" s="56">
        <v>0</v>
      </c>
      <c r="E28" s="55">
        <v>160</v>
      </c>
      <c r="F28" s="56">
        <v>0</v>
      </c>
      <c r="G28" s="57">
        <v>169</v>
      </c>
      <c r="H28" s="56">
        <v>7</v>
      </c>
      <c r="I28" s="58" t="s">
        <v>65</v>
      </c>
      <c r="J28" s="59" t="s">
        <v>65</v>
      </c>
      <c r="K28" s="57">
        <f t="shared" si="1"/>
        <v>515</v>
      </c>
      <c r="L28" s="60">
        <f aca="true" t="shared" si="9" ref="L28:L52">D28+H28+F28</f>
        <v>7</v>
      </c>
      <c r="M28" s="61">
        <f t="shared" si="8"/>
        <v>0.04142011834319527</v>
      </c>
      <c r="N28" s="62">
        <f t="shared" si="4"/>
        <v>0.013592233009708738</v>
      </c>
      <c r="O28" s="75" t="s">
        <v>128</v>
      </c>
      <c r="P28" s="72">
        <f t="shared" si="5"/>
        <v>4.142011834319527</v>
      </c>
      <c r="Q28" s="72">
        <f t="shared" si="6"/>
        <v>1.3592233009708738</v>
      </c>
    </row>
    <row r="29" spans="1:17" ht="15" customHeight="1">
      <c r="A29" s="42"/>
      <c r="B29" s="39" t="s">
        <v>16</v>
      </c>
      <c r="C29" s="17">
        <v>13</v>
      </c>
      <c r="D29" s="18">
        <v>0</v>
      </c>
      <c r="E29" s="17">
        <v>19</v>
      </c>
      <c r="F29" s="18">
        <v>0</v>
      </c>
      <c r="G29" s="29">
        <v>15</v>
      </c>
      <c r="H29" s="18">
        <v>0</v>
      </c>
      <c r="I29" s="26" t="s">
        <v>65</v>
      </c>
      <c r="J29" s="35" t="s">
        <v>65</v>
      </c>
      <c r="K29" s="29">
        <f t="shared" si="1"/>
        <v>47</v>
      </c>
      <c r="L29" s="45">
        <f t="shared" si="9"/>
        <v>0</v>
      </c>
      <c r="M29" s="61">
        <f t="shared" si="8"/>
        <v>0</v>
      </c>
      <c r="N29" s="62">
        <f t="shared" si="4"/>
        <v>0</v>
      </c>
      <c r="O29" s="75" t="s">
        <v>129</v>
      </c>
      <c r="P29" s="72">
        <f t="shared" si="5"/>
        <v>0</v>
      </c>
      <c r="Q29" s="72">
        <f t="shared" si="6"/>
        <v>0</v>
      </c>
    </row>
    <row r="30" spans="1:17" ht="15" customHeight="1">
      <c r="A30" s="42"/>
      <c r="B30" s="39" t="s">
        <v>17</v>
      </c>
      <c r="C30" s="17">
        <v>11</v>
      </c>
      <c r="D30" s="18">
        <v>0</v>
      </c>
      <c r="E30" s="17">
        <v>15</v>
      </c>
      <c r="F30" s="18">
        <v>0</v>
      </c>
      <c r="G30" s="29">
        <v>27</v>
      </c>
      <c r="H30" s="18">
        <v>0</v>
      </c>
      <c r="I30" s="26" t="s">
        <v>65</v>
      </c>
      <c r="J30" s="35" t="s">
        <v>65</v>
      </c>
      <c r="K30" s="29">
        <f t="shared" si="1"/>
        <v>53</v>
      </c>
      <c r="L30" s="45">
        <f t="shared" si="9"/>
        <v>0</v>
      </c>
      <c r="M30" s="61">
        <f t="shared" si="8"/>
        <v>0</v>
      </c>
      <c r="N30" s="62">
        <f t="shared" si="4"/>
        <v>0</v>
      </c>
      <c r="O30" s="75" t="s">
        <v>130</v>
      </c>
      <c r="P30" s="72">
        <f t="shared" si="5"/>
        <v>0</v>
      </c>
      <c r="Q30" s="72">
        <f t="shared" si="6"/>
        <v>0</v>
      </c>
    </row>
    <row r="31" spans="1:17" ht="15" customHeight="1">
      <c r="A31" s="42"/>
      <c r="B31" s="39" t="s">
        <v>18</v>
      </c>
      <c r="C31" s="17">
        <v>9</v>
      </c>
      <c r="D31" s="18">
        <v>0</v>
      </c>
      <c r="E31" s="17">
        <v>19</v>
      </c>
      <c r="F31" s="18">
        <v>0</v>
      </c>
      <c r="G31" s="29">
        <v>5</v>
      </c>
      <c r="H31" s="18">
        <v>0</v>
      </c>
      <c r="I31" s="26" t="s">
        <v>65</v>
      </c>
      <c r="J31" s="35" t="s">
        <v>65</v>
      </c>
      <c r="K31" s="29">
        <f t="shared" si="1"/>
        <v>33</v>
      </c>
      <c r="L31" s="45">
        <f t="shared" si="9"/>
        <v>0</v>
      </c>
      <c r="M31" s="61">
        <f t="shared" si="8"/>
        <v>0</v>
      </c>
      <c r="N31" s="62">
        <f t="shared" si="4"/>
        <v>0</v>
      </c>
      <c r="O31" s="75" t="s">
        <v>131</v>
      </c>
      <c r="P31" s="72">
        <f t="shared" si="5"/>
        <v>0</v>
      </c>
      <c r="Q31" s="72">
        <f t="shared" si="6"/>
        <v>0</v>
      </c>
    </row>
    <row r="32" spans="1:17" s="63" customFormat="1" ht="15" customHeight="1">
      <c r="A32" s="66"/>
      <c r="B32" s="54" t="s">
        <v>19</v>
      </c>
      <c r="C32" s="55">
        <v>10</v>
      </c>
      <c r="D32" s="56">
        <v>0</v>
      </c>
      <c r="E32" s="55">
        <v>10</v>
      </c>
      <c r="F32" s="56">
        <v>1</v>
      </c>
      <c r="G32" s="57">
        <v>10</v>
      </c>
      <c r="H32" s="56">
        <v>5</v>
      </c>
      <c r="I32" s="58" t="s">
        <v>65</v>
      </c>
      <c r="J32" s="59" t="s">
        <v>65</v>
      </c>
      <c r="K32" s="57">
        <f t="shared" si="1"/>
        <v>30</v>
      </c>
      <c r="L32" s="60">
        <f t="shared" si="9"/>
        <v>6</v>
      </c>
      <c r="M32" s="61">
        <f t="shared" si="8"/>
        <v>0.5</v>
      </c>
      <c r="N32" s="62">
        <f t="shared" si="4"/>
        <v>0.2</v>
      </c>
      <c r="O32" s="75" t="s">
        <v>148</v>
      </c>
      <c r="P32" s="72">
        <f t="shared" si="5"/>
        <v>50</v>
      </c>
      <c r="Q32" s="72">
        <f t="shared" si="6"/>
        <v>20</v>
      </c>
    </row>
    <row r="33" spans="1:17" ht="15" customHeight="1">
      <c r="A33" s="42"/>
      <c r="B33" s="39" t="s">
        <v>20</v>
      </c>
      <c r="C33" s="17">
        <v>3</v>
      </c>
      <c r="D33" s="18">
        <v>0</v>
      </c>
      <c r="E33" s="17">
        <v>17</v>
      </c>
      <c r="F33" s="18">
        <v>0</v>
      </c>
      <c r="G33" s="29">
        <v>10</v>
      </c>
      <c r="H33" s="18">
        <v>0</v>
      </c>
      <c r="I33" s="26" t="s">
        <v>65</v>
      </c>
      <c r="J33" s="35" t="s">
        <v>65</v>
      </c>
      <c r="K33" s="29">
        <f t="shared" si="1"/>
        <v>30</v>
      </c>
      <c r="L33" s="45">
        <f t="shared" si="9"/>
        <v>0</v>
      </c>
      <c r="M33" s="61">
        <f t="shared" si="8"/>
        <v>0</v>
      </c>
      <c r="N33" s="62">
        <f t="shared" si="4"/>
        <v>0</v>
      </c>
      <c r="O33" s="75" t="s">
        <v>132</v>
      </c>
      <c r="P33" s="72">
        <f t="shared" si="5"/>
        <v>0</v>
      </c>
      <c r="Q33" s="72">
        <f t="shared" si="6"/>
        <v>0</v>
      </c>
    </row>
    <row r="34" spans="1:17" ht="15" customHeight="1">
      <c r="A34" s="42"/>
      <c r="B34" s="39" t="s">
        <v>21</v>
      </c>
      <c r="C34" s="17">
        <v>7</v>
      </c>
      <c r="D34" s="18">
        <v>0</v>
      </c>
      <c r="E34" s="17">
        <v>7</v>
      </c>
      <c r="F34" s="18">
        <v>0</v>
      </c>
      <c r="G34" s="29">
        <v>8</v>
      </c>
      <c r="H34" s="18">
        <v>0</v>
      </c>
      <c r="I34" s="26" t="s">
        <v>65</v>
      </c>
      <c r="J34" s="35" t="s">
        <v>65</v>
      </c>
      <c r="K34" s="29">
        <f t="shared" si="1"/>
        <v>22</v>
      </c>
      <c r="L34" s="45">
        <f t="shared" si="9"/>
        <v>0</v>
      </c>
      <c r="M34" s="61">
        <f t="shared" si="8"/>
        <v>0</v>
      </c>
      <c r="N34" s="62">
        <f t="shared" si="4"/>
        <v>0</v>
      </c>
      <c r="O34" s="75" t="s">
        <v>133</v>
      </c>
      <c r="P34" s="72">
        <f t="shared" si="5"/>
        <v>0</v>
      </c>
      <c r="Q34" s="72">
        <f t="shared" si="6"/>
        <v>0</v>
      </c>
    </row>
    <row r="35" spans="1:17" s="63" customFormat="1" ht="15" customHeight="1">
      <c r="A35" s="66"/>
      <c r="B35" s="54" t="s">
        <v>22</v>
      </c>
      <c r="C35" s="55">
        <v>7</v>
      </c>
      <c r="D35" s="56">
        <v>0</v>
      </c>
      <c r="E35" s="55">
        <v>11</v>
      </c>
      <c r="F35" s="56">
        <v>0</v>
      </c>
      <c r="G35" s="57">
        <v>11</v>
      </c>
      <c r="H35" s="56">
        <v>4</v>
      </c>
      <c r="I35" s="58" t="s">
        <v>65</v>
      </c>
      <c r="J35" s="59" t="s">
        <v>65</v>
      </c>
      <c r="K35" s="57">
        <f t="shared" si="1"/>
        <v>29</v>
      </c>
      <c r="L35" s="60">
        <f t="shared" si="9"/>
        <v>4</v>
      </c>
      <c r="M35" s="61">
        <f t="shared" si="8"/>
        <v>0.36363636363636365</v>
      </c>
      <c r="N35" s="62">
        <f t="shared" si="4"/>
        <v>0.13793103448275862</v>
      </c>
      <c r="O35" s="75" t="s">
        <v>149</v>
      </c>
      <c r="P35" s="72">
        <f t="shared" si="5"/>
        <v>36.36363636363637</v>
      </c>
      <c r="Q35" s="72">
        <f t="shared" si="6"/>
        <v>13.793103448275861</v>
      </c>
    </row>
    <row r="36" spans="1:17" ht="15" customHeight="1">
      <c r="A36" s="42"/>
      <c r="B36" s="39" t="s">
        <v>23</v>
      </c>
      <c r="C36" s="17">
        <v>5</v>
      </c>
      <c r="D36" s="18">
        <v>0</v>
      </c>
      <c r="E36" s="17">
        <v>9</v>
      </c>
      <c r="F36" s="18">
        <v>0</v>
      </c>
      <c r="G36" s="29">
        <v>14</v>
      </c>
      <c r="H36" s="18">
        <v>0</v>
      </c>
      <c r="I36" s="26" t="s">
        <v>65</v>
      </c>
      <c r="J36" s="35" t="s">
        <v>65</v>
      </c>
      <c r="K36" s="29">
        <f t="shared" si="1"/>
        <v>28</v>
      </c>
      <c r="L36" s="45">
        <f>D36+H36+F36</f>
        <v>0</v>
      </c>
      <c r="M36" s="61">
        <f t="shared" si="8"/>
        <v>0</v>
      </c>
      <c r="N36" s="62">
        <f t="shared" si="4"/>
        <v>0</v>
      </c>
      <c r="O36" s="75" t="s">
        <v>134</v>
      </c>
      <c r="P36" s="72">
        <f t="shared" si="5"/>
        <v>0</v>
      </c>
      <c r="Q36" s="72">
        <f t="shared" si="6"/>
        <v>0</v>
      </c>
    </row>
    <row r="37" spans="1:17" ht="15" customHeight="1">
      <c r="A37" s="42"/>
      <c r="B37" s="39" t="s">
        <v>24</v>
      </c>
      <c r="C37" s="17">
        <v>2</v>
      </c>
      <c r="D37" s="18">
        <v>0</v>
      </c>
      <c r="E37" s="17">
        <v>8</v>
      </c>
      <c r="F37" s="18">
        <v>0</v>
      </c>
      <c r="G37" s="29">
        <v>3</v>
      </c>
      <c r="H37" s="18">
        <v>0</v>
      </c>
      <c r="I37" s="26" t="s">
        <v>65</v>
      </c>
      <c r="J37" s="35" t="s">
        <v>65</v>
      </c>
      <c r="K37" s="29">
        <f t="shared" si="1"/>
        <v>13</v>
      </c>
      <c r="L37" s="45">
        <f t="shared" si="9"/>
        <v>0</v>
      </c>
      <c r="M37" s="61">
        <f t="shared" si="8"/>
        <v>0</v>
      </c>
      <c r="N37" s="62">
        <f t="shared" si="4"/>
        <v>0</v>
      </c>
      <c r="O37" s="75" t="s">
        <v>135</v>
      </c>
      <c r="P37" s="72">
        <f t="shared" si="5"/>
        <v>0</v>
      </c>
      <c r="Q37" s="72">
        <f t="shared" si="6"/>
        <v>0</v>
      </c>
    </row>
    <row r="38" spans="1:17" s="63" customFormat="1" ht="15" customHeight="1">
      <c r="A38" s="66"/>
      <c r="B38" s="54" t="s">
        <v>25</v>
      </c>
      <c r="C38" s="55">
        <v>4</v>
      </c>
      <c r="D38" s="56">
        <v>0</v>
      </c>
      <c r="E38" s="55">
        <v>3</v>
      </c>
      <c r="F38" s="56">
        <v>0</v>
      </c>
      <c r="G38" s="57">
        <v>12</v>
      </c>
      <c r="H38" s="56">
        <v>1</v>
      </c>
      <c r="I38" s="58" t="s">
        <v>65</v>
      </c>
      <c r="J38" s="59" t="s">
        <v>65</v>
      </c>
      <c r="K38" s="57">
        <f t="shared" si="1"/>
        <v>19</v>
      </c>
      <c r="L38" s="60">
        <f t="shared" si="9"/>
        <v>1</v>
      </c>
      <c r="M38" s="61">
        <f t="shared" si="8"/>
        <v>0.08333333333333333</v>
      </c>
      <c r="N38" s="62">
        <f t="shared" si="4"/>
        <v>0.05263157894736842</v>
      </c>
      <c r="O38" s="75" t="s">
        <v>150</v>
      </c>
      <c r="P38" s="72">
        <f t="shared" si="5"/>
        <v>8.333333333333332</v>
      </c>
      <c r="Q38" s="72">
        <f t="shared" si="6"/>
        <v>5.263157894736842</v>
      </c>
    </row>
    <row r="39" spans="1:17" s="63" customFormat="1" ht="15" customHeight="1">
      <c r="A39" s="66"/>
      <c r="B39" s="54" t="s">
        <v>26</v>
      </c>
      <c r="C39" s="55">
        <v>21</v>
      </c>
      <c r="D39" s="56">
        <v>0</v>
      </c>
      <c r="E39" s="55">
        <v>25</v>
      </c>
      <c r="F39" s="56">
        <v>0</v>
      </c>
      <c r="G39" s="57">
        <v>21</v>
      </c>
      <c r="H39" s="56">
        <v>4</v>
      </c>
      <c r="I39" s="58" t="s">
        <v>65</v>
      </c>
      <c r="J39" s="59" t="s">
        <v>65</v>
      </c>
      <c r="K39" s="57">
        <f t="shared" si="1"/>
        <v>67</v>
      </c>
      <c r="L39" s="60">
        <f t="shared" si="9"/>
        <v>4</v>
      </c>
      <c r="M39" s="61">
        <f t="shared" si="8"/>
        <v>0.19047619047619047</v>
      </c>
      <c r="N39" s="62">
        <f t="shared" si="4"/>
        <v>0.05970149253731343</v>
      </c>
      <c r="O39" s="75" t="s">
        <v>151</v>
      </c>
      <c r="P39" s="72">
        <f t="shared" si="5"/>
        <v>19.047619047619047</v>
      </c>
      <c r="Q39" s="72">
        <f t="shared" si="6"/>
        <v>5.970149253731343</v>
      </c>
    </row>
    <row r="40" spans="1:17" ht="15" customHeight="1">
      <c r="A40" s="42"/>
      <c r="B40" s="39" t="s">
        <v>27</v>
      </c>
      <c r="C40" s="17">
        <v>7</v>
      </c>
      <c r="D40" s="18">
        <v>0</v>
      </c>
      <c r="E40" s="17">
        <v>18</v>
      </c>
      <c r="F40" s="18">
        <v>0</v>
      </c>
      <c r="G40" s="29">
        <v>12</v>
      </c>
      <c r="H40" s="18">
        <v>0</v>
      </c>
      <c r="I40" s="26" t="s">
        <v>65</v>
      </c>
      <c r="J40" s="35" t="s">
        <v>65</v>
      </c>
      <c r="K40" s="29">
        <f t="shared" si="1"/>
        <v>37</v>
      </c>
      <c r="L40" s="45">
        <f t="shared" si="9"/>
        <v>0</v>
      </c>
      <c r="M40" s="61">
        <f t="shared" si="8"/>
        <v>0</v>
      </c>
      <c r="N40" s="62">
        <f t="shared" si="4"/>
        <v>0</v>
      </c>
      <c r="O40" s="75" t="s">
        <v>136</v>
      </c>
      <c r="P40" s="72">
        <f t="shared" si="5"/>
        <v>0</v>
      </c>
      <c r="Q40" s="72">
        <f>N40*100</f>
        <v>0</v>
      </c>
    </row>
    <row r="41" spans="1:17" s="63" customFormat="1" ht="15" customHeight="1">
      <c r="A41" s="66"/>
      <c r="B41" s="54" t="s">
        <v>28</v>
      </c>
      <c r="C41" s="55">
        <v>4</v>
      </c>
      <c r="D41" s="56">
        <v>0</v>
      </c>
      <c r="E41" s="55">
        <v>6</v>
      </c>
      <c r="F41" s="56">
        <v>0</v>
      </c>
      <c r="G41" s="57">
        <v>6</v>
      </c>
      <c r="H41" s="56">
        <v>1</v>
      </c>
      <c r="I41" s="58" t="s">
        <v>65</v>
      </c>
      <c r="J41" s="59" t="s">
        <v>65</v>
      </c>
      <c r="K41" s="57">
        <f t="shared" si="1"/>
        <v>16</v>
      </c>
      <c r="L41" s="60">
        <f t="shared" si="9"/>
        <v>1</v>
      </c>
      <c r="M41" s="61">
        <f t="shared" si="8"/>
        <v>0.16666666666666666</v>
      </c>
      <c r="N41" s="62">
        <f t="shared" si="4"/>
        <v>0.0625</v>
      </c>
      <c r="O41" s="75" t="s">
        <v>137</v>
      </c>
      <c r="P41" s="72">
        <f t="shared" si="5"/>
        <v>16.666666666666664</v>
      </c>
      <c r="Q41" s="72">
        <f t="shared" si="6"/>
        <v>6.25</v>
      </c>
    </row>
    <row r="42" spans="1:17" s="63" customFormat="1" ht="15" customHeight="1">
      <c r="A42" s="66"/>
      <c r="B42" s="54" t="s">
        <v>29</v>
      </c>
      <c r="C42" s="55">
        <v>11</v>
      </c>
      <c r="D42" s="56">
        <v>0</v>
      </c>
      <c r="E42" s="55">
        <v>7</v>
      </c>
      <c r="F42" s="56">
        <v>0</v>
      </c>
      <c r="G42" s="57">
        <v>5</v>
      </c>
      <c r="H42" s="56">
        <v>1</v>
      </c>
      <c r="I42" s="58" t="s">
        <v>65</v>
      </c>
      <c r="J42" s="59" t="s">
        <v>65</v>
      </c>
      <c r="K42" s="57">
        <f t="shared" si="1"/>
        <v>23</v>
      </c>
      <c r="L42" s="60">
        <f t="shared" si="9"/>
        <v>1</v>
      </c>
      <c r="M42" s="61">
        <f t="shared" si="8"/>
        <v>0.2</v>
      </c>
      <c r="N42" s="62">
        <f t="shared" si="4"/>
        <v>0.043478260869565216</v>
      </c>
      <c r="O42" s="75" t="s">
        <v>138</v>
      </c>
      <c r="P42" s="72">
        <f t="shared" si="5"/>
        <v>20</v>
      </c>
      <c r="Q42" s="72">
        <f t="shared" si="6"/>
        <v>4.3478260869565215</v>
      </c>
    </row>
    <row r="43" spans="1:17" ht="15" customHeight="1">
      <c r="A43" s="42"/>
      <c r="B43" s="39" t="s">
        <v>30</v>
      </c>
      <c r="C43" s="17">
        <v>0</v>
      </c>
      <c r="D43" s="18">
        <v>0</v>
      </c>
      <c r="E43" s="17">
        <v>0</v>
      </c>
      <c r="F43" s="18">
        <v>0</v>
      </c>
      <c r="G43" s="29">
        <v>1</v>
      </c>
      <c r="H43" s="18">
        <v>0</v>
      </c>
      <c r="I43" s="26" t="s">
        <v>65</v>
      </c>
      <c r="J43" s="35" t="s">
        <v>65</v>
      </c>
      <c r="K43" s="29">
        <f t="shared" si="1"/>
        <v>1</v>
      </c>
      <c r="L43" s="45">
        <f t="shared" si="9"/>
        <v>0</v>
      </c>
      <c r="M43" s="61">
        <f t="shared" si="8"/>
        <v>0</v>
      </c>
      <c r="N43" s="62">
        <f t="shared" si="4"/>
        <v>0</v>
      </c>
      <c r="O43" s="75" t="s">
        <v>139</v>
      </c>
      <c r="P43" s="72">
        <f t="shared" si="5"/>
        <v>0</v>
      </c>
      <c r="Q43" s="72">
        <f t="shared" si="6"/>
        <v>0</v>
      </c>
    </row>
    <row r="44" spans="1:17" s="63" customFormat="1" ht="15" customHeight="1">
      <c r="A44" s="66"/>
      <c r="B44" s="54" t="s">
        <v>31</v>
      </c>
      <c r="C44" s="55">
        <v>11</v>
      </c>
      <c r="D44" s="56">
        <v>0</v>
      </c>
      <c r="E44" s="55">
        <v>5</v>
      </c>
      <c r="F44" s="56">
        <v>0</v>
      </c>
      <c r="G44" s="57">
        <v>11</v>
      </c>
      <c r="H44" s="56">
        <v>1</v>
      </c>
      <c r="I44" s="58" t="s">
        <v>65</v>
      </c>
      <c r="J44" s="59" t="s">
        <v>65</v>
      </c>
      <c r="K44" s="57">
        <f t="shared" si="1"/>
        <v>27</v>
      </c>
      <c r="L44" s="60">
        <f t="shared" si="9"/>
        <v>1</v>
      </c>
      <c r="M44" s="61">
        <f t="shared" si="8"/>
        <v>0.09090909090909091</v>
      </c>
      <c r="N44" s="62">
        <f t="shared" si="4"/>
        <v>0.037037037037037035</v>
      </c>
      <c r="O44" s="75" t="s">
        <v>140</v>
      </c>
      <c r="P44" s="72">
        <f t="shared" si="5"/>
        <v>9.090909090909092</v>
      </c>
      <c r="Q44" s="72">
        <f t="shared" si="6"/>
        <v>3.7037037037037033</v>
      </c>
    </row>
    <row r="45" spans="1:17" ht="15" customHeight="1">
      <c r="A45" s="42"/>
      <c r="B45" s="39" t="s">
        <v>32</v>
      </c>
      <c r="C45" s="17">
        <v>3</v>
      </c>
      <c r="D45" s="18">
        <v>0</v>
      </c>
      <c r="E45" s="17">
        <v>3</v>
      </c>
      <c r="F45" s="18">
        <v>0</v>
      </c>
      <c r="G45" s="29">
        <v>1</v>
      </c>
      <c r="H45" s="18">
        <v>0</v>
      </c>
      <c r="I45" s="26" t="s">
        <v>65</v>
      </c>
      <c r="J45" s="35" t="s">
        <v>65</v>
      </c>
      <c r="K45" s="29">
        <f t="shared" si="1"/>
        <v>7</v>
      </c>
      <c r="L45" s="45">
        <f>D45+H45+F45</f>
        <v>0</v>
      </c>
      <c r="M45" s="61">
        <f t="shared" si="8"/>
        <v>0</v>
      </c>
      <c r="N45" s="62">
        <f t="shared" si="4"/>
        <v>0</v>
      </c>
      <c r="O45" s="75" t="s">
        <v>141</v>
      </c>
      <c r="P45" s="72">
        <f t="shared" si="5"/>
        <v>0</v>
      </c>
      <c r="Q45" s="72">
        <f t="shared" si="6"/>
        <v>0</v>
      </c>
    </row>
    <row r="46" spans="1:17" ht="15" customHeight="1">
      <c r="A46" s="42"/>
      <c r="B46" s="39" t="s">
        <v>33</v>
      </c>
      <c r="C46" s="17">
        <v>8</v>
      </c>
      <c r="D46" s="18">
        <v>0</v>
      </c>
      <c r="E46" s="17">
        <v>12</v>
      </c>
      <c r="F46" s="18">
        <v>0</v>
      </c>
      <c r="G46" s="29">
        <v>17</v>
      </c>
      <c r="H46" s="18">
        <v>0</v>
      </c>
      <c r="I46" s="26" t="s">
        <v>65</v>
      </c>
      <c r="J46" s="35" t="s">
        <v>65</v>
      </c>
      <c r="K46" s="29">
        <f t="shared" si="1"/>
        <v>37</v>
      </c>
      <c r="L46" s="45">
        <f t="shared" si="9"/>
        <v>0</v>
      </c>
      <c r="M46" s="61">
        <f t="shared" si="8"/>
        <v>0</v>
      </c>
      <c r="N46" s="62">
        <f t="shared" si="4"/>
        <v>0</v>
      </c>
      <c r="O46" s="75" t="s">
        <v>142</v>
      </c>
      <c r="P46" s="72">
        <f t="shared" si="5"/>
        <v>0</v>
      </c>
      <c r="Q46" s="72">
        <f t="shared" si="6"/>
        <v>0</v>
      </c>
    </row>
    <row r="47" spans="1:17" ht="15" customHeight="1">
      <c r="A47" s="42"/>
      <c r="B47" s="39" t="s">
        <v>34</v>
      </c>
      <c r="C47" s="17">
        <v>2</v>
      </c>
      <c r="D47" s="18">
        <v>0</v>
      </c>
      <c r="E47" s="17">
        <v>3</v>
      </c>
      <c r="F47" s="18">
        <v>0</v>
      </c>
      <c r="G47" s="29">
        <v>2</v>
      </c>
      <c r="H47" s="18">
        <v>0</v>
      </c>
      <c r="I47" s="26" t="s">
        <v>65</v>
      </c>
      <c r="J47" s="35" t="s">
        <v>65</v>
      </c>
      <c r="K47" s="29">
        <f t="shared" si="1"/>
        <v>7</v>
      </c>
      <c r="L47" s="45">
        <f t="shared" si="9"/>
        <v>0</v>
      </c>
      <c r="M47" s="61">
        <f t="shared" si="8"/>
        <v>0</v>
      </c>
      <c r="N47" s="62">
        <f t="shared" si="4"/>
        <v>0</v>
      </c>
      <c r="O47" s="75" t="s">
        <v>143</v>
      </c>
      <c r="P47" s="72">
        <f t="shared" si="5"/>
        <v>0</v>
      </c>
      <c r="Q47" s="72">
        <f t="shared" si="6"/>
        <v>0</v>
      </c>
    </row>
    <row r="48" spans="1:17" ht="15" customHeight="1">
      <c r="A48" s="42"/>
      <c r="B48" s="39" t="s">
        <v>35</v>
      </c>
      <c r="C48" s="17">
        <v>10</v>
      </c>
      <c r="D48" s="18">
        <v>0</v>
      </c>
      <c r="E48" s="17">
        <v>4</v>
      </c>
      <c r="F48" s="18">
        <v>0</v>
      </c>
      <c r="G48" s="29">
        <v>12</v>
      </c>
      <c r="H48" s="18">
        <v>0</v>
      </c>
      <c r="I48" s="26" t="s">
        <v>65</v>
      </c>
      <c r="J48" s="35" t="s">
        <v>65</v>
      </c>
      <c r="K48" s="29">
        <f t="shared" si="1"/>
        <v>26</v>
      </c>
      <c r="L48" s="45">
        <f t="shared" si="9"/>
        <v>0</v>
      </c>
      <c r="M48" s="61">
        <f t="shared" si="8"/>
        <v>0</v>
      </c>
      <c r="N48" s="62">
        <f t="shared" si="4"/>
        <v>0</v>
      </c>
      <c r="O48" s="75" t="s">
        <v>144</v>
      </c>
      <c r="P48" s="72">
        <f t="shared" si="5"/>
        <v>0</v>
      </c>
      <c r="Q48" s="72">
        <f t="shared" si="6"/>
        <v>0</v>
      </c>
    </row>
    <row r="49" spans="1:17" ht="15" customHeight="1">
      <c r="A49" s="42"/>
      <c r="B49" s="39" t="s">
        <v>36</v>
      </c>
      <c r="C49" s="17">
        <v>2</v>
      </c>
      <c r="D49" s="18">
        <v>0</v>
      </c>
      <c r="E49" s="17">
        <v>2</v>
      </c>
      <c r="F49" s="18">
        <v>0</v>
      </c>
      <c r="G49" s="29">
        <v>5</v>
      </c>
      <c r="H49" s="18">
        <v>0</v>
      </c>
      <c r="I49" s="26" t="s">
        <v>65</v>
      </c>
      <c r="J49" s="35" t="s">
        <v>65</v>
      </c>
      <c r="K49" s="29">
        <f t="shared" si="1"/>
        <v>9</v>
      </c>
      <c r="L49" s="45">
        <f t="shared" si="9"/>
        <v>0</v>
      </c>
      <c r="M49" s="61">
        <f t="shared" si="8"/>
        <v>0</v>
      </c>
      <c r="N49" s="62">
        <f t="shared" si="4"/>
        <v>0</v>
      </c>
      <c r="O49" s="75" t="s">
        <v>145</v>
      </c>
      <c r="P49" s="72">
        <f t="shared" si="5"/>
        <v>0</v>
      </c>
      <c r="Q49" s="72">
        <f t="shared" si="6"/>
        <v>0</v>
      </c>
    </row>
    <row r="50" spans="1:17" ht="15" customHeight="1">
      <c r="A50" s="42"/>
      <c r="B50" s="39" t="s">
        <v>37</v>
      </c>
      <c r="C50" s="17">
        <v>0</v>
      </c>
      <c r="D50" s="18">
        <v>0</v>
      </c>
      <c r="E50" s="17">
        <v>0</v>
      </c>
      <c r="F50" s="18">
        <v>0</v>
      </c>
      <c r="G50" s="29">
        <v>1</v>
      </c>
      <c r="H50" s="18">
        <v>0</v>
      </c>
      <c r="I50" s="26" t="s">
        <v>65</v>
      </c>
      <c r="J50" s="35" t="s">
        <v>65</v>
      </c>
      <c r="K50" s="29">
        <f t="shared" si="1"/>
        <v>1</v>
      </c>
      <c r="L50" s="45">
        <f>D50+H50+F50</f>
        <v>0</v>
      </c>
      <c r="M50" s="61">
        <f t="shared" si="8"/>
        <v>0</v>
      </c>
      <c r="N50" s="62">
        <f t="shared" si="4"/>
        <v>0</v>
      </c>
      <c r="O50" s="75" t="s">
        <v>146</v>
      </c>
      <c r="P50" s="72">
        <f t="shared" si="5"/>
        <v>0</v>
      </c>
      <c r="Q50" s="72">
        <f t="shared" si="6"/>
        <v>0</v>
      </c>
    </row>
    <row r="51" spans="1:17" ht="16.5" customHeight="1">
      <c r="A51" s="20" t="s">
        <v>11</v>
      </c>
      <c r="B51" s="43"/>
      <c r="C51" s="22">
        <f aca="true" t="shared" si="10" ref="C51:H51">SUM(C26:C50)</f>
        <v>408</v>
      </c>
      <c r="D51" s="23">
        <f t="shared" si="10"/>
        <v>0</v>
      </c>
      <c r="E51" s="22">
        <f t="shared" si="10"/>
        <v>451</v>
      </c>
      <c r="F51" s="23">
        <f t="shared" si="10"/>
        <v>1</v>
      </c>
      <c r="G51" s="33">
        <f t="shared" si="10"/>
        <v>449</v>
      </c>
      <c r="H51" s="23">
        <f t="shared" si="10"/>
        <v>25</v>
      </c>
      <c r="I51" s="26" t="s">
        <v>65</v>
      </c>
      <c r="J51" s="35" t="s">
        <v>65</v>
      </c>
      <c r="K51" s="32">
        <f t="shared" si="1"/>
        <v>1308</v>
      </c>
      <c r="L51" s="13">
        <f t="shared" si="9"/>
        <v>26</v>
      </c>
      <c r="M51" s="78">
        <f t="shared" si="8"/>
        <v>0.0556792873051225</v>
      </c>
      <c r="N51" s="76">
        <f t="shared" si="4"/>
        <v>0.019877675840978593</v>
      </c>
      <c r="O51" s="50" t="s">
        <v>147</v>
      </c>
      <c r="P51" s="77">
        <f t="shared" si="5"/>
        <v>5.56792873051225</v>
      </c>
      <c r="Q51" s="77">
        <f t="shared" si="6"/>
        <v>1.9877675840978593</v>
      </c>
    </row>
    <row r="52" spans="1:17" ht="16.5" customHeight="1" thickBot="1">
      <c r="A52" s="24" t="s">
        <v>51</v>
      </c>
      <c r="B52" s="25"/>
      <c r="C52" s="24">
        <f aca="true" t="shared" si="11" ref="C52:H52">C25+C51</f>
        <v>707</v>
      </c>
      <c r="D52" s="25">
        <f t="shared" si="11"/>
        <v>0</v>
      </c>
      <c r="E52" s="24">
        <f t="shared" si="11"/>
        <v>770</v>
      </c>
      <c r="F52" s="25">
        <f t="shared" si="11"/>
        <v>7</v>
      </c>
      <c r="G52" s="34">
        <f t="shared" si="11"/>
        <v>773</v>
      </c>
      <c r="H52" s="25">
        <f t="shared" si="11"/>
        <v>49</v>
      </c>
      <c r="I52" s="26" t="s">
        <v>65</v>
      </c>
      <c r="J52" s="35" t="s">
        <v>65</v>
      </c>
      <c r="K52" s="34">
        <f t="shared" si="1"/>
        <v>2250</v>
      </c>
      <c r="L52" s="46">
        <f t="shared" si="9"/>
        <v>56</v>
      </c>
      <c r="M52" s="78">
        <f t="shared" si="8"/>
        <v>0.06338939197930142</v>
      </c>
      <c r="N52" s="76">
        <f t="shared" si="4"/>
        <v>0.024888888888888887</v>
      </c>
      <c r="O52" s="79" t="s">
        <v>67</v>
      </c>
      <c r="P52" s="77">
        <f t="shared" si="5"/>
        <v>6.338939197930142</v>
      </c>
      <c r="Q52" s="77">
        <f t="shared" si="6"/>
        <v>2.488888888888889</v>
      </c>
    </row>
    <row r="53" spans="4:17" ht="15" customHeight="1">
      <c r="D53" s="6"/>
      <c r="E53" s="4"/>
      <c r="F53" s="6"/>
      <c r="G53" s="4"/>
      <c r="H53" s="3"/>
      <c r="I53" s="4"/>
      <c r="J53" s="3"/>
      <c r="L53" s="3"/>
      <c r="M53" s="51"/>
      <c r="N53" s="51" t="s">
        <v>76</v>
      </c>
      <c r="O53" s="68"/>
      <c r="P53" s="68"/>
      <c r="Q53" s="73"/>
    </row>
  </sheetData>
  <mergeCells count="1">
    <mergeCell ref="A1:N1"/>
  </mergeCells>
  <printOptions horizontalCentered="1"/>
  <pageMargins left="0.3937007874015748" right="0.36" top="0.45" bottom="0.29" header="0.3937007874015748" footer="0.275590551181102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L12" sqref="L12"/>
    </sheetView>
  </sheetViews>
  <sheetFormatPr defaultColWidth="9.00390625" defaultRowHeight="16.5"/>
  <cols>
    <col min="1" max="1" width="6.50390625" style="11" bestFit="1" customWidth="1"/>
    <col min="2" max="2" width="10.25390625" style="11" customWidth="1"/>
    <col min="3" max="9" width="8.75390625" style="11" customWidth="1"/>
    <col min="10" max="10" width="10.50390625" style="11" customWidth="1"/>
    <col min="11" max="11" width="9.375" style="11" customWidth="1"/>
    <col min="12" max="16384" width="8.875" style="11" customWidth="1"/>
  </cols>
  <sheetData>
    <row r="1" spans="1:11" s="1" customFormat="1" ht="36" customHeight="1">
      <c r="A1" s="81" t="s">
        <v>61</v>
      </c>
      <c r="B1" s="84"/>
      <c r="C1" s="84"/>
      <c r="D1" s="84"/>
      <c r="E1" s="84"/>
      <c r="F1" s="84"/>
      <c r="G1" s="85"/>
      <c r="H1" s="85"/>
      <c r="I1" s="85"/>
      <c r="J1" s="85"/>
      <c r="K1" s="85"/>
    </row>
    <row r="2" spans="1:11" s="1" customFormat="1" ht="39">
      <c r="A2" s="8" t="s">
        <v>53</v>
      </c>
      <c r="B2" s="8" t="s">
        <v>63</v>
      </c>
      <c r="C2" s="8" t="s">
        <v>54</v>
      </c>
      <c r="D2" s="8" t="s">
        <v>55</v>
      </c>
      <c r="E2" s="8" t="s">
        <v>56</v>
      </c>
      <c r="F2" s="8" t="s">
        <v>60</v>
      </c>
      <c r="G2" s="8" t="s">
        <v>69</v>
      </c>
      <c r="H2" s="8" t="s">
        <v>64</v>
      </c>
      <c r="I2" s="8" t="s">
        <v>70</v>
      </c>
      <c r="J2" s="8" t="s">
        <v>71</v>
      </c>
      <c r="K2" s="8" t="s">
        <v>57</v>
      </c>
    </row>
    <row r="3" spans="1:11" s="1" customFormat="1" ht="38.25" customHeight="1">
      <c r="A3" s="8" t="s">
        <v>58</v>
      </c>
      <c r="B3" s="8">
        <v>422</v>
      </c>
      <c r="C3" s="9">
        <v>1066</v>
      </c>
      <c r="D3" s="9">
        <v>1649</v>
      </c>
      <c r="E3" s="9">
        <v>2485</v>
      </c>
      <c r="F3" s="9">
        <v>4060</v>
      </c>
      <c r="G3" s="9">
        <v>3615</v>
      </c>
      <c r="H3" s="9">
        <v>2836</v>
      </c>
      <c r="I3" s="9">
        <v>3518</v>
      </c>
      <c r="J3" s="9">
        <f>'統計表'!K52</f>
        <v>2250</v>
      </c>
      <c r="K3" s="10">
        <f>SUM(B3:J3)</f>
        <v>21901</v>
      </c>
    </row>
    <row r="4" spans="2:11" s="1" customFormat="1" ht="15.75">
      <c r="B4" s="2"/>
      <c r="G4" s="3"/>
      <c r="H4" s="3"/>
      <c r="I4" s="3"/>
      <c r="J4" s="3"/>
      <c r="K4" s="3" t="str">
        <f>'統計表'!N53</f>
        <v>資料時間：99.10.17</v>
      </c>
    </row>
  </sheetData>
  <mergeCells count="1">
    <mergeCell ref="A1:K1"/>
  </mergeCells>
  <printOptions horizontalCentered="1"/>
  <pageMargins left="0.23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9:S41"/>
  <sheetViews>
    <sheetView view="pageBreakPreview" zoomScale="75" zoomScaleNormal="75" zoomScaleSheetLayoutView="75" workbookViewId="0" topLeftCell="A10">
      <selection activeCell="M40" sqref="M40"/>
    </sheetView>
  </sheetViews>
  <sheetFormatPr defaultColWidth="9.00390625" defaultRowHeight="16.5"/>
  <cols>
    <col min="16" max="16" width="9.875" style="0" customWidth="1"/>
  </cols>
  <sheetData>
    <row r="19" ht="19.5">
      <c r="A19" s="80" t="s">
        <v>155</v>
      </c>
    </row>
    <row r="40" ht="19.5">
      <c r="A40" s="80" t="s">
        <v>152</v>
      </c>
    </row>
    <row r="41" ht="15.75">
      <c r="S41" s="51" t="s">
        <v>76</v>
      </c>
    </row>
  </sheetData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view="pageBreakPreview" zoomScale="75" zoomScaleNormal="65" zoomScaleSheetLayoutView="75" workbookViewId="0" topLeftCell="A1">
      <selection activeCell="N3" sqref="N3"/>
    </sheetView>
  </sheetViews>
  <sheetFormatPr defaultColWidth="9.00390625" defaultRowHeight="16.5"/>
  <cols>
    <col min="1" max="1" width="8.125" style="1" customWidth="1"/>
    <col min="2" max="2" width="21.50390625" style="2" customWidth="1"/>
    <col min="3" max="3" width="13.875" style="1" customWidth="1"/>
    <col min="4" max="4" width="13.875" style="7" customWidth="1"/>
    <col min="5" max="5" width="13.875" style="1" customWidth="1"/>
    <col min="6" max="6" width="13.875" style="7" customWidth="1"/>
    <col min="7" max="8" width="13.875" style="1" customWidth="1"/>
    <col min="9" max="10" width="13.875" style="1" hidden="1" customWidth="1"/>
    <col min="11" max="12" width="13.875" style="1" customWidth="1"/>
    <col min="13" max="14" width="13.875" style="52" customWidth="1"/>
    <col min="15" max="16384" width="9.00390625" style="1" customWidth="1"/>
  </cols>
  <sheetData>
    <row r="1" spans="1:14" ht="29.25" customHeight="1" thickBot="1">
      <c r="A1" s="81" t="s">
        <v>77</v>
      </c>
      <c r="B1" s="82"/>
      <c r="C1" s="82"/>
      <c r="D1" s="82"/>
      <c r="E1" s="82"/>
      <c r="F1" s="82"/>
      <c r="G1" s="82"/>
      <c r="H1" s="82"/>
      <c r="I1" s="83"/>
      <c r="J1" s="83"/>
      <c r="K1" s="82"/>
      <c r="L1" s="82"/>
      <c r="M1" s="82"/>
      <c r="N1" s="82"/>
    </row>
    <row r="2" spans="1:14" ht="32.25" customHeight="1">
      <c r="A2" s="15"/>
      <c r="B2" s="16" t="s">
        <v>0</v>
      </c>
      <c r="C2" s="15" t="s">
        <v>78</v>
      </c>
      <c r="D2" s="16" t="s">
        <v>79</v>
      </c>
      <c r="E2" s="15" t="s">
        <v>80</v>
      </c>
      <c r="F2" s="16" t="s">
        <v>79</v>
      </c>
      <c r="G2" s="15" t="s">
        <v>81</v>
      </c>
      <c r="H2" s="16" t="s">
        <v>79</v>
      </c>
      <c r="I2" s="14" t="s">
        <v>82</v>
      </c>
      <c r="J2" s="12" t="s">
        <v>83</v>
      </c>
      <c r="K2" s="38" t="s">
        <v>84</v>
      </c>
      <c r="L2" s="44" t="s">
        <v>85</v>
      </c>
      <c r="M2" s="47" t="s">
        <v>153</v>
      </c>
      <c r="N2" s="48" t="s">
        <v>154</v>
      </c>
    </row>
    <row r="3" spans="1:14" s="63" customFormat="1" ht="15" customHeight="1">
      <c r="A3" s="53" t="s">
        <v>1</v>
      </c>
      <c r="B3" s="54" t="s">
        <v>2</v>
      </c>
      <c r="C3" s="55">
        <v>91</v>
      </c>
      <c r="D3" s="56">
        <v>0</v>
      </c>
      <c r="E3" s="55">
        <v>121</v>
      </c>
      <c r="F3" s="56">
        <v>0</v>
      </c>
      <c r="G3" s="57">
        <v>106</v>
      </c>
      <c r="H3" s="56">
        <v>6</v>
      </c>
      <c r="I3" s="58" t="s">
        <v>86</v>
      </c>
      <c r="J3" s="59" t="s">
        <v>86</v>
      </c>
      <c r="K3" s="57">
        <f aca="true" t="shared" si="0" ref="K3:K34">C3+E3+G3</f>
        <v>318</v>
      </c>
      <c r="L3" s="60">
        <f aca="true" t="shared" si="1" ref="L3:L34">D3+H3+F3</f>
        <v>6</v>
      </c>
      <c r="M3" s="61">
        <f>IF(G3=0,(0),(H3/G3))</f>
        <v>0.05660377358490566</v>
      </c>
      <c r="N3" s="62">
        <f>IF(K3=0,(0),(L3/K3))</f>
        <v>0.018867924528301886</v>
      </c>
    </row>
    <row r="4" spans="1:14" s="63" customFormat="1" ht="15" customHeight="1">
      <c r="A4" s="64"/>
      <c r="B4" s="54" t="s">
        <v>3</v>
      </c>
      <c r="C4" s="55">
        <v>105</v>
      </c>
      <c r="D4" s="56">
        <v>0</v>
      </c>
      <c r="E4" s="55">
        <v>115</v>
      </c>
      <c r="F4" s="56">
        <v>3</v>
      </c>
      <c r="G4" s="57">
        <v>118</v>
      </c>
      <c r="H4" s="56">
        <v>11</v>
      </c>
      <c r="I4" s="58" t="s">
        <v>86</v>
      </c>
      <c r="J4" s="59" t="s">
        <v>86</v>
      </c>
      <c r="K4" s="57">
        <f t="shared" si="0"/>
        <v>338</v>
      </c>
      <c r="L4" s="60">
        <f t="shared" si="1"/>
        <v>14</v>
      </c>
      <c r="M4" s="61">
        <f aca="true" t="shared" si="2" ref="M4:M52">IF(G4=0,(0),(H4/G4))</f>
        <v>0.09322033898305085</v>
      </c>
      <c r="N4" s="62">
        <f aca="true" t="shared" si="3" ref="N4:N52">IF(K4=0,(0),(L4/K4))</f>
        <v>0.04142011834319527</v>
      </c>
    </row>
    <row r="5" spans="1:14" s="63" customFormat="1" ht="15" customHeight="1">
      <c r="A5" s="64"/>
      <c r="B5" s="54" t="s">
        <v>4</v>
      </c>
      <c r="C5" s="55">
        <v>53</v>
      </c>
      <c r="D5" s="56">
        <v>0</v>
      </c>
      <c r="E5" s="55">
        <v>41</v>
      </c>
      <c r="F5" s="56">
        <v>3</v>
      </c>
      <c r="G5" s="57">
        <v>66</v>
      </c>
      <c r="H5" s="56">
        <v>6</v>
      </c>
      <c r="I5" s="58" t="s">
        <v>86</v>
      </c>
      <c r="J5" s="59" t="s">
        <v>86</v>
      </c>
      <c r="K5" s="57">
        <f t="shared" si="0"/>
        <v>160</v>
      </c>
      <c r="L5" s="60">
        <f t="shared" si="1"/>
        <v>9</v>
      </c>
      <c r="M5" s="61">
        <f t="shared" si="2"/>
        <v>0.09090909090909091</v>
      </c>
      <c r="N5" s="62">
        <f t="shared" si="3"/>
        <v>0.05625</v>
      </c>
    </row>
    <row r="6" spans="1:14" ht="15" customHeight="1" hidden="1">
      <c r="A6" s="40"/>
      <c r="B6" s="39" t="s">
        <v>5</v>
      </c>
      <c r="C6" s="17">
        <v>4</v>
      </c>
      <c r="D6" s="18">
        <v>0</v>
      </c>
      <c r="E6" s="17">
        <v>10</v>
      </c>
      <c r="F6" s="18">
        <v>0</v>
      </c>
      <c r="G6" s="29">
        <v>4</v>
      </c>
      <c r="H6" s="18">
        <v>0</v>
      </c>
      <c r="I6" s="26" t="s">
        <v>86</v>
      </c>
      <c r="J6" s="35" t="s">
        <v>86</v>
      </c>
      <c r="K6" s="29">
        <f t="shared" si="0"/>
        <v>18</v>
      </c>
      <c r="L6" s="45">
        <f t="shared" si="1"/>
        <v>0</v>
      </c>
      <c r="M6" s="61">
        <f t="shared" si="2"/>
        <v>0</v>
      </c>
      <c r="N6" s="62">
        <f t="shared" si="3"/>
        <v>0</v>
      </c>
    </row>
    <row r="7" spans="1:14" s="63" customFormat="1" ht="15" customHeight="1">
      <c r="A7" s="64"/>
      <c r="B7" s="54" t="s">
        <v>6</v>
      </c>
      <c r="C7" s="55">
        <v>0</v>
      </c>
      <c r="D7" s="56">
        <v>0</v>
      </c>
      <c r="E7" s="55">
        <v>0</v>
      </c>
      <c r="F7" s="56">
        <v>0</v>
      </c>
      <c r="G7" s="57">
        <v>1</v>
      </c>
      <c r="H7" s="56">
        <v>1</v>
      </c>
      <c r="I7" s="58" t="s">
        <v>86</v>
      </c>
      <c r="J7" s="59" t="s">
        <v>86</v>
      </c>
      <c r="K7" s="57">
        <f t="shared" si="0"/>
        <v>1</v>
      </c>
      <c r="L7" s="60">
        <f t="shared" si="1"/>
        <v>1</v>
      </c>
      <c r="M7" s="61">
        <f t="shared" si="2"/>
        <v>1</v>
      </c>
      <c r="N7" s="62">
        <f t="shared" si="3"/>
        <v>1</v>
      </c>
    </row>
    <row r="8" spans="1:14" ht="15" customHeight="1" hidden="1">
      <c r="A8" s="40"/>
      <c r="B8" s="39" t="s">
        <v>7</v>
      </c>
      <c r="C8" s="17">
        <v>0</v>
      </c>
      <c r="D8" s="18">
        <v>0</v>
      </c>
      <c r="E8" s="17">
        <v>0</v>
      </c>
      <c r="F8" s="18">
        <v>0</v>
      </c>
      <c r="G8" s="30">
        <v>0</v>
      </c>
      <c r="H8" s="18">
        <v>0</v>
      </c>
      <c r="I8" s="26" t="s">
        <v>86</v>
      </c>
      <c r="J8" s="35" t="s">
        <v>86</v>
      </c>
      <c r="K8" s="29">
        <f t="shared" si="0"/>
        <v>0</v>
      </c>
      <c r="L8" s="45">
        <f t="shared" si="1"/>
        <v>0</v>
      </c>
      <c r="M8" s="61">
        <f t="shared" si="2"/>
        <v>0</v>
      </c>
      <c r="N8" s="62">
        <f t="shared" si="3"/>
        <v>0</v>
      </c>
    </row>
    <row r="9" spans="1:14" ht="15" customHeight="1" hidden="1">
      <c r="A9" s="40"/>
      <c r="B9" s="39" t="s">
        <v>8</v>
      </c>
      <c r="C9" s="17">
        <v>9</v>
      </c>
      <c r="D9" s="18">
        <v>0</v>
      </c>
      <c r="E9" s="17">
        <v>4</v>
      </c>
      <c r="F9" s="18">
        <v>0</v>
      </c>
      <c r="G9" s="29">
        <v>5</v>
      </c>
      <c r="H9" s="18">
        <v>0</v>
      </c>
      <c r="I9" s="26" t="s">
        <v>86</v>
      </c>
      <c r="J9" s="35" t="s">
        <v>86</v>
      </c>
      <c r="K9" s="29">
        <f t="shared" si="0"/>
        <v>18</v>
      </c>
      <c r="L9" s="45">
        <f t="shared" si="1"/>
        <v>0</v>
      </c>
      <c r="M9" s="61">
        <f t="shared" si="2"/>
        <v>0</v>
      </c>
      <c r="N9" s="62">
        <f t="shared" si="3"/>
        <v>0</v>
      </c>
    </row>
    <row r="10" spans="1:14" ht="15" customHeight="1" hidden="1">
      <c r="A10" s="40"/>
      <c r="B10" s="39" t="s">
        <v>9</v>
      </c>
      <c r="C10" s="17">
        <v>0</v>
      </c>
      <c r="D10" s="18">
        <v>0</v>
      </c>
      <c r="E10" s="17">
        <v>0</v>
      </c>
      <c r="F10" s="18">
        <v>0</v>
      </c>
      <c r="G10" s="30">
        <v>0</v>
      </c>
      <c r="H10" s="18">
        <v>0</v>
      </c>
      <c r="I10" s="26" t="s">
        <v>86</v>
      </c>
      <c r="J10" s="35" t="s">
        <v>86</v>
      </c>
      <c r="K10" s="29">
        <f t="shared" si="0"/>
        <v>0</v>
      </c>
      <c r="L10" s="45">
        <f t="shared" si="1"/>
        <v>0</v>
      </c>
      <c r="M10" s="61">
        <f t="shared" si="2"/>
        <v>0</v>
      </c>
      <c r="N10" s="62">
        <f t="shared" si="3"/>
        <v>0</v>
      </c>
    </row>
    <row r="11" spans="1:14" ht="15" customHeight="1" hidden="1">
      <c r="A11" s="40"/>
      <c r="B11" s="39" t="s">
        <v>10</v>
      </c>
      <c r="C11" s="17">
        <v>0</v>
      </c>
      <c r="D11" s="18">
        <v>0</v>
      </c>
      <c r="E11" s="17">
        <v>0</v>
      </c>
      <c r="F11" s="18">
        <v>0</v>
      </c>
      <c r="G11" s="30">
        <v>0</v>
      </c>
      <c r="H11" s="18">
        <v>0</v>
      </c>
      <c r="I11" s="26" t="s">
        <v>86</v>
      </c>
      <c r="J11" s="35" t="s">
        <v>86</v>
      </c>
      <c r="K11" s="29">
        <f t="shared" si="0"/>
        <v>0</v>
      </c>
      <c r="L11" s="45">
        <f t="shared" si="1"/>
        <v>0</v>
      </c>
      <c r="M11" s="61">
        <f t="shared" si="2"/>
        <v>0</v>
      </c>
      <c r="N11" s="62">
        <f t="shared" si="3"/>
        <v>0</v>
      </c>
    </row>
    <row r="12" spans="1:14" ht="15" customHeight="1" hidden="1">
      <c r="A12" s="40"/>
      <c r="B12" s="39" t="s">
        <v>87</v>
      </c>
      <c r="C12" s="17">
        <v>0</v>
      </c>
      <c r="D12" s="18">
        <v>0</v>
      </c>
      <c r="E12" s="17">
        <v>1</v>
      </c>
      <c r="F12" s="18">
        <v>0</v>
      </c>
      <c r="G12" s="29">
        <v>1</v>
      </c>
      <c r="H12" s="18">
        <v>0</v>
      </c>
      <c r="I12" s="26" t="s">
        <v>86</v>
      </c>
      <c r="J12" s="35" t="s">
        <v>86</v>
      </c>
      <c r="K12" s="29">
        <f t="shared" si="0"/>
        <v>2</v>
      </c>
      <c r="L12" s="45">
        <f t="shared" si="1"/>
        <v>0</v>
      </c>
      <c r="M12" s="61">
        <f t="shared" si="2"/>
        <v>0</v>
      </c>
      <c r="N12" s="62">
        <f t="shared" si="3"/>
        <v>0</v>
      </c>
    </row>
    <row r="13" spans="1:14" ht="15" customHeight="1" hidden="1">
      <c r="A13" s="40"/>
      <c r="B13" s="39" t="s">
        <v>88</v>
      </c>
      <c r="C13" s="17">
        <v>1</v>
      </c>
      <c r="D13" s="18">
        <v>0</v>
      </c>
      <c r="E13" s="17">
        <v>0</v>
      </c>
      <c r="F13" s="18">
        <v>0</v>
      </c>
      <c r="G13" s="29">
        <v>2</v>
      </c>
      <c r="H13" s="18">
        <v>0</v>
      </c>
      <c r="I13" s="26" t="s">
        <v>86</v>
      </c>
      <c r="J13" s="35" t="s">
        <v>86</v>
      </c>
      <c r="K13" s="29">
        <f t="shared" si="0"/>
        <v>3</v>
      </c>
      <c r="L13" s="45">
        <f t="shared" si="1"/>
        <v>0</v>
      </c>
      <c r="M13" s="61">
        <f t="shared" si="2"/>
        <v>0</v>
      </c>
      <c r="N13" s="62">
        <f t="shared" si="3"/>
        <v>0</v>
      </c>
    </row>
    <row r="14" spans="1:14" ht="15" customHeight="1" hidden="1">
      <c r="A14" s="40"/>
      <c r="B14" s="39" t="s">
        <v>89</v>
      </c>
      <c r="C14" s="17">
        <v>2</v>
      </c>
      <c r="D14" s="18">
        <v>0</v>
      </c>
      <c r="E14" s="17">
        <v>0</v>
      </c>
      <c r="F14" s="18">
        <v>0</v>
      </c>
      <c r="G14" s="29">
        <v>1</v>
      </c>
      <c r="H14" s="18">
        <v>0</v>
      </c>
      <c r="I14" s="26" t="s">
        <v>86</v>
      </c>
      <c r="J14" s="35" t="s">
        <v>86</v>
      </c>
      <c r="K14" s="29">
        <f t="shared" si="0"/>
        <v>3</v>
      </c>
      <c r="L14" s="45">
        <f t="shared" si="1"/>
        <v>0</v>
      </c>
      <c r="M14" s="61">
        <f t="shared" si="2"/>
        <v>0</v>
      </c>
      <c r="N14" s="62">
        <f t="shared" si="3"/>
        <v>0</v>
      </c>
    </row>
    <row r="15" spans="1:14" ht="15" customHeight="1" hidden="1">
      <c r="A15" s="40"/>
      <c r="B15" s="39" t="s">
        <v>90</v>
      </c>
      <c r="C15" s="17">
        <v>28</v>
      </c>
      <c r="D15" s="18">
        <v>0</v>
      </c>
      <c r="E15" s="17">
        <v>22</v>
      </c>
      <c r="F15" s="18">
        <v>0</v>
      </c>
      <c r="G15" s="29">
        <v>13</v>
      </c>
      <c r="H15" s="18">
        <v>0</v>
      </c>
      <c r="I15" s="26" t="s">
        <v>86</v>
      </c>
      <c r="J15" s="35" t="s">
        <v>86</v>
      </c>
      <c r="K15" s="29">
        <f t="shared" si="0"/>
        <v>63</v>
      </c>
      <c r="L15" s="45">
        <f t="shared" si="1"/>
        <v>0</v>
      </c>
      <c r="M15" s="61">
        <f t="shared" si="2"/>
        <v>0</v>
      </c>
      <c r="N15" s="62">
        <f t="shared" si="3"/>
        <v>0</v>
      </c>
    </row>
    <row r="16" spans="1:14" ht="15" customHeight="1" hidden="1">
      <c r="A16" s="40"/>
      <c r="B16" s="39" t="s">
        <v>91</v>
      </c>
      <c r="C16" s="17">
        <v>0</v>
      </c>
      <c r="D16" s="18">
        <v>0</v>
      </c>
      <c r="E16" s="17">
        <v>0</v>
      </c>
      <c r="F16" s="18">
        <v>0</v>
      </c>
      <c r="G16" s="31">
        <v>0</v>
      </c>
      <c r="H16" s="18">
        <v>0</v>
      </c>
      <c r="I16" s="26" t="s">
        <v>86</v>
      </c>
      <c r="J16" s="35" t="s">
        <v>86</v>
      </c>
      <c r="K16" s="29">
        <f t="shared" si="0"/>
        <v>0</v>
      </c>
      <c r="L16" s="45">
        <f t="shared" si="1"/>
        <v>0</v>
      </c>
      <c r="M16" s="61">
        <f t="shared" si="2"/>
        <v>0</v>
      </c>
      <c r="N16" s="62">
        <f t="shared" si="3"/>
        <v>0</v>
      </c>
    </row>
    <row r="17" spans="1:14" ht="15" customHeight="1" hidden="1">
      <c r="A17" s="40"/>
      <c r="B17" s="39" t="s">
        <v>92</v>
      </c>
      <c r="C17" s="17">
        <v>0</v>
      </c>
      <c r="D17" s="18">
        <v>0</v>
      </c>
      <c r="E17" s="17">
        <v>0</v>
      </c>
      <c r="F17" s="18">
        <v>0</v>
      </c>
      <c r="G17" s="31">
        <v>0</v>
      </c>
      <c r="H17" s="18">
        <v>0</v>
      </c>
      <c r="I17" s="26" t="s">
        <v>86</v>
      </c>
      <c r="J17" s="35" t="s">
        <v>86</v>
      </c>
      <c r="K17" s="29">
        <f t="shared" si="0"/>
        <v>0</v>
      </c>
      <c r="L17" s="45">
        <f t="shared" si="1"/>
        <v>0</v>
      </c>
      <c r="M17" s="61">
        <f t="shared" si="2"/>
        <v>0</v>
      </c>
      <c r="N17" s="62">
        <f>IF(K17=0,(0),(L17/K17))</f>
        <v>0</v>
      </c>
    </row>
    <row r="18" spans="1:14" ht="15" customHeight="1" hidden="1">
      <c r="A18" s="40"/>
      <c r="B18" s="39" t="s">
        <v>93</v>
      </c>
      <c r="C18" s="17">
        <v>0</v>
      </c>
      <c r="D18" s="18">
        <v>0</v>
      </c>
      <c r="E18" s="17">
        <v>0</v>
      </c>
      <c r="F18" s="18">
        <v>0</v>
      </c>
      <c r="G18" s="31">
        <v>0</v>
      </c>
      <c r="H18" s="18">
        <v>0</v>
      </c>
      <c r="I18" s="26" t="s">
        <v>86</v>
      </c>
      <c r="J18" s="35" t="s">
        <v>86</v>
      </c>
      <c r="K18" s="29">
        <f t="shared" si="0"/>
        <v>0</v>
      </c>
      <c r="L18" s="45">
        <f t="shared" si="1"/>
        <v>0</v>
      </c>
      <c r="M18" s="61">
        <f t="shared" si="2"/>
        <v>0</v>
      </c>
      <c r="N18" s="62">
        <f t="shared" si="3"/>
        <v>0</v>
      </c>
    </row>
    <row r="19" spans="1:14" s="5" customFormat="1" ht="15" customHeight="1" hidden="1">
      <c r="A19" s="40"/>
      <c r="B19" s="39" t="s">
        <v>94</v>
      </c>
      <c r="C19" s="19">
        <v>0</v>
      </c>
      <c r="D19" s="18">
        <v>0</v>
      </c>
      <c r="E19" s="19">
        <v>0</v>
      </c>
      <c r="F19" s="18">
        <v>0</v>
      </c>
      <c r="G19" s="31">
        <v>0</v>
      </c>
      <c r="H19" s="18">
        <v>0</v>
      </c>
      <c r="I19" s="27" t="s">
        <v>86</v>
      </c>
      <c r="J19" s="36" t="s">
        <v>86</v>
      </c>
      <c r="K19" s="29">
        <f t="shared" si="0"/>
        <v>0</v>
      </c>
      <c r="L19" s="45">
        <f t="shared" si="1"/>
        <v>0</v>
      </c>
      <c r="M19" s="61">
        <f t="shared" si="2"/>
        <v>0</v>
      </c>
      <c r="N19" s="62">
        <f t="shared" si="3"/>
        <v>0</v>
      </c>
    </row>
    <row r="20" spans="1:14" s="5" customFormat="1" ht="15" customHeight="1" hidden="1">
      <c r="A20" s="40"/>
      <c r="B20" s="39" t="s">
        <v>95</v>
      </c>
      <c r="C20" s="19">
        <v>0</v>
      </c>
      <c r="D20" s="18">
        <v>0</v>
      </c>
      <c r="E20" s="19">
        <v>0</v>
      </c>
      <c r="F20" s="18">
        <v>0</v>
      </c>
      <c r="G20" s="31">
        <v>0</v>
      </c>
      <c r="H20" s="18">
        <v>0</v>
      </c>
      <c r="I20" s="27" t="s">
        <v>86</v>
      </c>
      <c r="J20" s="36" t="s">
        <v>86</v>
      </c>
      <c r="K20" s="29">
        <f t="shared" si="0"/>
        <v>0</v>
      </c>
      <c r="L20" s="45">
        <f t="shared" si="1"/>
        <v>0</v>
      </c>
      <c r="M20" s="61">
        <f t="shared" si="2"/>
        <v>0</v>
      </c>
      <c r="N20" s="62">
        <f t="shared" si="3"/>
        <v>0</v>
      </c>
    </row>
    <row r="21" spans="1:14" s="5" customFormat="1" ht="15" customHeight="1" hidden="1">
      <c r="A21" s="40"/>
      <c r="B21" s="39" t="s">
        <v>96</v>
      </c>
      <c r="C21" s="19">
        <v>0</v>
      </c>
      <c r="D21" s="18">
        <v>0</v>
      </c>
      <c r="E21" s="19">
        <v>0</v>
      </c>
      <c r="F21" s="18">
        <v>0</v>
      </c>
      <c r="G21" s="31">
        <v>0</v>
      </c>
      <c r="H21" s="18">
        <v>0</v>
      </c>
      <c r="I21" s="27" t="s">
        <v>86</v>
      </c>
      <c r="J21" s="36" t="s">
        <v>86</v>
      </c>
      <c r="K21" s="29">
        <f t="shared" si="0"/>
        <v>0</v>
      </c>
      <c r="L21" s="45">
        <f t="shared" si="1"/>
        <v>0</v>
      </c>
      <c r="M21" s="61">
        <f t="shared" si="2"/>
        <v>0</v>
      </c>
      <c r="N21" s="62">
        <f t="shared" si="3"/>
        <v>0</v>
      </c>
    </row>
    <row r="22" spans="1:14" s="5" customFormat="1" ht="15" customHeight="1" hidden="1">
      <c r="A22" s="40"/>
      <c r="B22" s="39" t="s">
        <v>97</v>
      </c>
      <c r="C22" s="19">
        <v>0</v>
      </c>
      <c r="D22" s="18">
        <v>0</v>
      </c>
      <c r="E22" s="19">
        <v>0</v>
      </c>
      <c r="F22" s="18">
        <v>0</v>
      </c>
      <c r="G22" s="31">
        <v>0</v>
      </c>
      <c r="H22" s="18">
        <v>0</v>
      </c>
      <c r="I22" s="27" t="s">
        <v>86</v>
      </c>
      <c r="J22" s="36" t="s">
        <v>86</v>
      </c>
      <c r="K22" s="29">
        <f t="shared" si="0"/>
        <v>0</v>
      </c>
      <c r="L22" s="45">
        <f t="shared" si="1"/>
        <v>0</v>
      </c>
      <c r="M22" s="61">
        <f t="shared" si="2"/>
        <v>0</v>
      </c>
      <c r="N22" s="62">
        <f t="shared" si="3"/>
        <v>0</v>
      </c>
    </row>
    <row r="23" spans="1:14" s="5" customFormat="1" ht="15" customHeight="1" hidden="1">
      <c r="A23" s="40"/>
      <c r="B23" s="39" t="s">
        <v>98</v>
      </c>
      <c r="C23" s="19">
        <v>1</v>
      </c>
      <c r="D23" s="18">
        <v>0</v>
      </c>
      <c r="E23" s="19">
        <v>0</v>
      </c>
      <c r="F23" s="18">
        <v>0</v>
      </c>
      <c r="G23" s="31">
        <v>0</v>
      </c>
      <c r="H23" s="18">
        <v>0</v>
      </c>
      <c r="I23" s="27" t="s">
        <v>86</v>
      </c>
      <c r="J23" s="36" t="s">
        <v>86</v>
      </c>
      <c r="K23" s="29">
        <f t="shared" si="0"/>
        <v>1</v>
      </c>
      <c r="L23" s="45">
        <f t="shared" si="1"/>
        <v>0</v>
      </c>
      <c r="M23" s="61">
        <f t="shared" si="2"/>
        <v>0</v>
      </c>
      <c r="N23" s="62">
        <f t="shared" si="3"/>
        <v>0</v>
      </c>
    </row>
    <row r="24" spans="1:14" ht="15" customHeight="1" hidden="1">
      <c r="A24" s="41"/>
      <c r="B24" s="39" t="s">
        <v>99</v>
      </c>
      <c r="C24" s="17">
        <v>5</v>
      </c>
      <c r="D24" s="18">
        <v>0</v>
      </c>
      <c r="E24" s="17">
        <v>5</v>
      </c>
      <c r="F24" s="18">
        <v>0</v>
      </c>
      <c r="G24" s="29">
        <v>7</v>
      </c>
      <c r="H24" s="18">
        <v>0</v>
      </c>
      <c r="I24" s="26" t="s">
        <v>86</v>
      </c>
      <c r="J24" s="35" t="s">
        <v>86</v>
      </c>
      <c r="K24" s="29">
        <f t="shared" si="0"/>
        <v>17</v>
      </c>
      <c r="L24" s="45">
        <f t="shared" si="1"/>
        <v>0</v>
      </c>
      <c r="M24" s="61">
        <f t="shared" si="2"/>
        <v>0</v>
      </c>
      <c r="N24" s="62">
        <f t="shared" si="3"/>
        <v>0</v>
      </c>
    </row>
    <row r="25" spans="1:14" ht="15" customHeight="1">
      <c r="A25" s="20" t="s">
        <v>11</v>
      </c>
      <c r="B25" s="21"/>
      <c r="C25" s="20">
        <f aca="true" t="shared" si="4" ref="C25:J25">SUM(C3:C24)</f>
        <v>299</v>
      </c>
      <c r="D25" s="21">
        <f t="shared" si="4"/>
        <v>0</v>
      </c>
      <c r="E25" s="20">
        <f t="shared" si="4"/>
        <v>319</v>
      </c>
      <c r="F25" s="21">
        <f t="shared" si="4"/>
        <v>6</v>
      </c>
      <c r="G25" s="32">
        <f t="shared" si="4"/>
        <v>324</v>
      </c>
      <c r="H25" s="21">
        <f t="shared" si="4"/>
        <v>24</v>
      </c>
      <c r="I25" s="28">
        <f t="shared" si="4"/>
        <v>0</v>
      </c>
      <c r="J25" s="37">
        <f t="shared" si="4"/>
        <v>0</v>
      </c>
      <c r="K25" s="32">
        <f t="shared" si="0"/>
        <v>942</v>
      </c>
      <c r="L25" s="13">
        <f t="shared" si="1"/>
        <v>30</v>
      </c>
      <c r="M25" s="78">
        <f t="shared" si="2"/>
        <v>0.07407407407407407</v>
      </c>
      <c r="N25" s="76">
        <f>IF(K25=0,(0),(L25/K25))</f>
        <v>0.03184713375796178</v>
      </c>
    </row>
    <row r="26" spans="1:14" s="63" customFormat="1" ht="15" customHeight="1">
      <c r="A26" s="65" t="s">
        <v>12</v>
      </c>
      <c r="B26" s="54" t="s">
        <v>102</v>
      </c>
      <c r="C26" s="55">
        <v>49</v>
      </c>
      <c r="D26" s="56">
        <v>0</v>
      </c>
      <c r="E26" s="55">
        <v>60</v>
      </c>
      <c r="F26" s="56">
        <v>0</v>
      </c>
      <c r="G26" s="57">
        <v>52</v>
      </c>
      <c r="H26" s="56">
        <v>1</v>
      </c>
      <c r="I26" s="58" t="s">
        <v>86</v>
      </c>
      <c r="J26" s="59" t="s">
        <v>86</v>
      </c>
      <c r="K26" s="57">
        <f t="shared" si="0"/>
        <v>161</v>
      </c>
      <c r="L26" s="60">
        <f t="shared" si="1"/>
        <v>1</v>
      </c>
      <c r="M26" s="61">
        <f t="shared" si="2"/>
        <v>0.019230769230769232</v>
      </c>
      <c r="N26" s="62">
        <f t="shared" si="3"/>
        <v>0.006211180124223602</v>
      </c>
    </row>
    <row r="27" spans="1:14" ht="15" customHeight="1" hidden="1">
      <c r="A27" s="42"/>
      <c r="B27" s="39" t="s">
        <v>14</v>
      </c>
      <c r="C27" s="17">
        <v>23</v>
      </c>
      <c r="D27" s="18">
        <v>0</v>
      </c>
      <c r="E27" s="17">
        <v>28</v>
      </c>
      <c r="F27" s="18">
        <v>0</v>
      </c>
      <c r="G27" s="29">
        <v>19</v>
      </c>
      <c r="H27" s="18">
        <v>0</v>
      </c>
      <c r="I27" s="26" t="s">
        <v>86</v>
      </c>
      <c r="J27" s="35" t="s">
        <v>86</v>
      </c>
      <c r="K27" s="29">
        <f t="shared" si="0"/>
        <v>70</v>
      </c>
      <c r="L27" s="45">
        <f t="shared" si="1"/>
        <v>0</v>
      </c>
      <c r="M27" s="61">
        <f t="shared" si="2"/>
        <v>0</v>
      </c>
      <c r="N27" s="62">
        <f t="shared" si="3"/>
        <v>0</v>
      </c>
    </row>
    <row r="28" spans="1:14" s="63" customFormat="1" ht="15" customHeight="1">
      <c r="A28" s="66"/>
      <c r="B28" s="54" t="s">
        <v>103</v>
      </c>
      <c r="C28" s="55">
        <v>186</v>
      </c>
      <c r="D28" s="56">
        <v>0</v>
      </c>
      <c r="E28" s="55">
        <v>160</v>
      </c>
      <c r="F28" s="56">
        <v>0</v>
      </c>
      <c r="G28" s="57">
        <v>169</v>
      </c>
      <c r="H28" s="56">
        <v>7</v>
      </c>
      <c r="I28" s="58" t="s">
        <v>86</v>
      </c>
      <c r="J28" s="59" t="s">
        <v>86</v>
      </c>
      <c r="K28" s="57">
        <f t="shared" si="0"/>
        <v>515</v>
      </c>
      <c r="L28" s="60">
        <f t="shared" si="1"/>
        <v>7</v>
      </c>
      <c r="M28" s="61">
        <f t="shared" si="2"/>
        <v>0.04142011834319527</v>
      </c>
      <c r="N28" s="62">
        <f t="shared" si="3"/>
        <v>0.013592233009708738</v>
      </c>
    </row>
    <row r="29" spans="1:14" ht="15" customHeight="1" hidden="1">
      <c r="A29" s="42"/>
      <c r="B29" s="39" t="s">
        <v>16</v>
      </c>
      <c r="C29" s="17">
        <v>13</v>
      </c>
      <c r="D29" s="18">
        <v>0</v>
      </c>
      <c r="E29" s="17">
        <v>19</v>
      </c>
      <c r="F29" s="18">
        <v>0</v>
      </c>
      <c r="G29" s="29">
        <v>15</v>
      </c>
      <c r="H29" s="18">
        <v>0</v>
      </c>
      <c r="I29" s="26" t="s">
        <v>86</v>
      </c>
      <c r="J29" s="35" t="s">
        <v>86</v>
      </c>
      <c r="K29" s="29">
        <f t="shared" si="0"/>
        <v>47</v>
      </c>
      <c r="L29" s="45">
        <f t="shared" si="1"/>
        <v>0</v>
      </c>
      <c r="M29" s="61">
        <f t="shared" si="2"/>
        <v>0</v>
      </c>
      <c r="N29" s="62">
        <f t="shared" si="3"/>
        <v>0</v>
      </c>
    </row>
    <row r="30" spans="1:14" ht="15" customHeight="1" hidden="1">
      <c r="A30" s="42"/>
      <c r="B30" s="39" t="s">
        <v>17</v>
      </c>
      <c r="C30" s="17">
        <v>11</v>
      </c>
      <c r="D30" s="18">
        <v>0</v>
      </c>
      <c r="E30" s="17">
        <v>15</v>
      </c>
      <c r="F30" s="18">
        <v>0</v>
      </c>
      <c r="G30" s="29">
        <v>27</v>
      </c>
      <c r="H30" s="18">
        <v>0</v>
      </c>
      <c r="I30" s="26" t="s">
        <v>86</v>
      </c>
      <c r="J30" s="35" t="s">
        <v>86</v>
      </c>
      <c r="K30" s="29">
        <f t="shared" si="0"/>
        <v>53</v>
      </c>
      <c r="L30" s="45">
        <f t="shared" si="1"/>
        <v>0</v>
      </c>
      <c r="M30" s="61">
        <f>IF(G30=0,(0),(H30/G30))</f>
        <v>0</v>
      </c>
      <c r="N30" s="62">
        <f t="shared" si="3"/>
        <v>0</v>
      </c>
    </row>
    <row r="31" spans="1:14" ht="15" customHeight="1" hidden="1">
      <c r="A31" s="42"/>
      <c r="B31" s="39" t="s">
        <v>18</v>
      </c>
      <c r="C31" s="17">
        <v>9</v>
      </c>
      <c r="D31" s="18">
        <v>0</v>
      </c>
      <c r="E31" s="17">
        <v>19</v>
      </c>
      <c r="F31" s="18">
        <v>0</v>
      </c>
      <c r="G31" s="29">
        <v>5</v>
      </c>
      <c r="H31" s="18">
        <v>0</v>
      </c>
      <c r="I31" s="26" t="s">
        <v>86</v>
      </c>
      <c r="J31" s="35" t="s">
        <v>86</v>
      </c>
      <c r="K31" s="29">
        <f t="shared" si="0"/>
        <v>33</v>
      </c>
      <c r="L31" s="45">
        <f t="shared" si="1"/>
        <v>0</v>
      </c>
      <c r="M31" s="61">
        <f t="shared" si="2"/>
        <v>0</v>
      </c>
      <c r="N31" s="62">
        <f t="shared" si="3"/>
        <v>0</v>
      </c>
    </row>
    <row r="32" spans="1:14" s="63" customFormat="1" ht="15" customHeight="1">
      <c r="A32" s="66"/>
      <c r="B32" s="54" t="s">
        <v>104</v>
      </c>
      <c r="C32" s="55">
        <v>10</v>
      </c>
      <c r="D32" s="56">
        <v>0</v>
      </c>
      <c r="E32" s="55">
        <v>10</v>
      </c>
      <c r="F32" s="56">
        <v>1</v>
      </c>
      <c r="G32" s="57">
        <v>10</v>
      </c>
      <c r="H32" s="56">
        <v>5</v>
      </c>
      <c r="I32" s="58" t="s">
        <v>86</v>
      </c>
      <c r="J32" s="59" t="s">
        <v>86</v>
      </c>
      <c r="K32" s="57">
        <f t="shared" si="0"/>
        <v>30</v>
      </c>
      <c r="L32" s="60">
        <f t="shared" si="1"/>
        <v>6</v>
      </c>
      <c r="M32" s="61">
        <f t="shared" si="2"/>
        <v>0.5</v>
      </c>
      <c r="N32" s="62">
        <f t="shared" si="3"/>
        <v>0.2</v>
      </c>
    </row>
    <row r="33" spans="1:14" ht="15" customHeight="1" hidden="1">
      <c r="A33" s="42"/>
      <c r="B33" s="39" t="s">
        <v>20</v>
      </c>
      <c r="C33" s="17">
        <v>3</v>
      </c>
      <c r="D33" s="18">
        <v>0</v>
      </c>
      <c r="E33" s="17">
        <v>17</v>
      </c>
      <c r="F33" s="18">
        <v>0</v>
      </c>
      <c r="G33" s="29">
        <v>10</v>
      </c>
      <c r="H33" s="18">
        <v>0</v>
      </c>
      <c r="I33" s="26" t="s">
        <v>86</v>
      </c>
      <c r="J33" s="35" t="s">
        <v>86</v>
      </c>
      <c r="K33" s="29">
        <f t="shared" si="0"/>
        <v>30</v>
      </c>
      <c r="L33" s="45">
        <f t="shared" si="1"/>
        <v>0</v>
      </c>
      <c r="M33" s="61">
        <f t="shared" si="2"/>
        <v>0</v>
      </c>
      <c r="N33" s="62">
        <f t="shared" si="3"/>
        <v>0</v>
      </c>
    </row>
    <row r="34" spans="1:14" ht="15" customHeight="1" hidden="1">
      <c r="A34" s="42"/>
      <c r="B34" s="39" t="s">
        <v>21</v>
      </c>
      <c r="C34" s="17">
        <v>7</v>
      </c>
      <c r="D34" s="18">
        <v>0</v>
      </c>
      <c r="E34" s="17">
        <v>7</v>
      </c>
      <c r="F34" s="18">
        <v>0</v>
      </c>
      <c r="G34" s="29">
        <v>8</v>
      </c>
      <c r="H34" s="18">
        <v>0</v>
      </c>
      <c r="I34" s="26" t="s">
        <v>86</v>
      </c>
      <c r="J34" s="35" t="s">
        <v>86</v>
      </c>
      <c r="K34" s="29">
        <f t="shared" si="0"/>
        <v>22</v>
      </c>
      <c r="L34" s="45">
        <f t="shared" si="1"/>
        <v>0</v>
      </c>
      <c r="M34" s="61">
        <f t="shared" si="2"/>
        <v>0</v>
      </c>
      <c r="N34" s="62">
        <f t="shared" si="3"/>
        <v>0</v>
      </c>
    </row>
    <row r="35" spans="1:14" s="63" customFormat="1" ht="15" customHeight="1">
      <c r="A35" s="66"/>
      <c r="B35" s="54" t="s">
        <v>105</v>
      </c>
      <c r="C35" s="55">
        <v>7</v>
      </c>
      <c r="D35" s="56">
        <v>0</v>
      </c>
      <c r="E35" s="55">
        <v>11</v>
      </c>
      <c r="F35" s="56">
        <v>0</v>
      </c>
      <c r="G35" s="57">
        <v>11</v>
      </c>
      <c r="H35" s="56">
        <v>4</v>
      </c>
      <c r="I35" s="58" t="s">
        <v>86</v>
      </c>
      <c r="J35" s="59" t="s">
        <v>86</v>
      </c>
      <c r="K35" s="57">
        <f aca="true" t="shared" si="5" ref="K35:K52">C35+E35+G35</f>
        <v>29</v>
      </c>
      <c r="L35" s="60">
        <f aca="true" t="shared" si="6" ref="L35:L52">D35+H35+F35</f>
        <v>4</v>
      </c>
      <c r="M35" s="61">
        <f t="shared" si="2"/>
        <v>0.36363636363636365</v>
      </c>
      <c r="N35" s="62">
        <f t="shared" si="3"/>
        <v>0.13793103448275862</v>
      </c>
    </row>
    <row r="36" spans="1:14" ht="15" customHeight="1" hidden="1">
      <c r="A36" s="42"/>
      <c r="B36" s="39" t="s">
        <v>23</v>
      </c>
      <c r="C36" s="17">
        <v>5</v>
      </c>
      <c r="D36" s="18">
        <v>0</v>
      </c>
      <c r="E36" s="17">
        <v>9</v>
      </c>
      <c r="F36" s="18">
        <v>0</v>
      </c>
      <c r="G36" s="29">
        <v>14</v>
      </c>
      <c r="H36" s="18">
        <v>0</v>
      </c>
      <c r="I36" s="26" t="s">
        <v>86</v>
      </c>
      <c r="J36" s="35" t="s">
        <v>86</v>
      </c>
      <c r="K36" s="29">
        <f t="shared" si="5"/>
        <v>28</v>
      </c>
      <c r="L36" s="45">
        <f t="shared" si="6"/>
        <v>0</v>
      </c>
      <c r="M36" s="61">
        <f t="shared" si="2"/>
        <v>0</v>
      </c>
      <c r="N36" s="62">
        <f t="shared" si="3"/>
        <v>0</v>
      </c>
    </row>
    <row r="37" spans="1:14" ht="15" customHeight="1" hidden="1">
      <c r="A37" s="42"/>
      <c r="B37" s="39" t="s">
        <v>24</v>
      </c>
      <c r="C37" s="17">
        <v>2</v>
      </c>
      <c r="D37" s="18">
        <v>0</v>
      </c>
      <c r="E37" s="17">
        <v>8</v>
      </c>
      <c r="F37" s="18">
        <v>0</v>
      </c>
      <c r="G37" s="29">
        <v>3</v>
      </c>
      <c r="H37" s="18">
        <v>0</v>
      </c>
      <c r="I37" s="26" t="s">
        <v>86</v>
      </c>
      <c r="J37" s="35" t="s">
        <v>86</v>
      </c>
      <c r="K37" s="29">
        <f t="shared" si="5"/>
        <v>13</v>
      </c>
      <c r="L37" s="45">
        <f t="shared" si="6"/>
        <v>0</v>
      </c>
      <c r="M37" s="61">
        <f t="shared" si="2"/>
        <v>0</v>
      </c>
      <c r="N37" s="62">
        <f t="shared" si="3"/>
        <v>0</v>
      </c>
    </row>
    <row r="38" spans="1:14" s="63" customFormat="1" ht="15" customHeight="1">
      <c r="A38" s="66"/>
      <c r="B38" s="54" t="s">
        <v>106</v>
      </c>
      <c r="C38" s="55">
        <v>4</v>
      </c>
      <c r="D38" s="56">
        <v>0</v>
      </c>
      <c r="E38" s="55">
        <v>3</v>
      </c>
      <c r="F38" s="56">
        <v>0</v>
      </c>
      <c r="G38" s="57">
        <v>12</v>
      </c>
      <c r="H38" s="56">
        <v>1</v>
      </c>
      <c r="I38" s="58" t="s">
        <v>86</v>
      </c>
      <c r="J38" s="59" t="s">
        <v>86</v>
      </c>
      <c r="K38" s="57">
        <f t="shared" si="5"/>
        <v>19</v>
      </c>
      <c r="L38" s="60">
        <f t="shared" si="6"/>
        <v>1</v>
      </c>
      <c r="M38" s="61">
        <f t="shared" si="2"/>
        <v>0.08333333333333333</v>
      </c>
      <c r="N38" s="62">
        <f t="shared" si="3"/>
        <v>0.05263157894736842</v>
      </c>
    </row>
    <row r="39" spans="1:14" s="63" customFormat="1" ht="15" customHeight="1">
      <c r="A39" s="66"/>
      <c r="B39" s="54" t="s">
        <v>107</v>
      </c>
      <c r="C39" s="55">
        <v>21</v>
      </c>
      <c r="D39" s="56">
        <v>0</v>
      </c>
      <c r="E39" s="55">
        <v>25</v>
      </c>
      <c r="F39" s="56">
        <v>0</v>
      </c>
      <c r="G39" s="57">
        <v>21</v>
      </c>
      <c r="H39" s="56">
        <v>4</v>
      </c>
      <c r="I39" s="58" t="s">
        <v>86</v>
      </c>
      <c r="J39" s="59" t="s">
        <v>86</v>
      </c>
      <c r="K39" s="57">
        <f t="shared" si="5"/>
        <v>67</v>
      </c>
      <c r="L39" s="60">
        <f t="shared" si="6"/>
        <v>4</v>
      </c>
      <c r="M39" s="61">
        <f t="shared" si="2"/>
        <v>0.19047619047619047</v>
      </c>
      <c r="N39" s="62">
        <f>IF(K39=0,(0),(L39/K39))</f>
        <v>0.05970149253731343</v>
      </c>
    </row>
    <row r="40" spans="1:14" ht="15" customHeight="1" hidden="1">
      <c r="A40" s="42"/>
      <c r="B40" s="39" t="s">
        <v>27</v>
      </c>
      <c r="C40" s="17">
        <v>7</v>
      </c>
      <c r="D40" s="18">
        <v>0</v>
      </c>
      <c r="E40" s="17">
        <v>18</v>
      </c>
      <c r="F40" s="18">
        <v>0</v>
      </c>
      <c r="G40" s="29">
        <v>12</v>
      </c>
      <c r="H40" s="18">
        <v>0</v>
      </c>
      <c r="I40" s="26" t="s">
        <v>86</v>
      </c>
      <c r="J40" s="35" t="s">
        <v>86</v>
      </c>
      <c r="K40" s="29">
        <f t="shared" si="5"/>
        <v>37</v>
      </c>
      <c r="L40" s="45">
        <f t="shared" si="6"/>
        <v>0</v>
      </c>
      <c r="M40" s="61">
        <f t="shared" si="2"/>
        <v>0</v>
      </c>
      <c r="N40" s="62">
        <f t="shared" si="3"/>
        <v>0</v>
      </c>
    </row>
    <row r="41" spans="1:14" s="63" customFormat="1" ht="15" customHeight="1">
      <c r="A41" s="66"/>
      <c r="B41" s="54" t="s">
        <v>108</v>
      </c>
      <c r="C41" s="55">
        <v>4</v>
      </c>
      <c r="D41" s="56">
        <v>0</v>
      </c>
      <c r="E41" s="55">
        <v>6</v>
      </c>
      <c r="F41" s="56">
        <v>0</v>
      </c>
      <c r="G41" s="57">
        <v>6</v>
      </c>
      <c r="H41" s="56">
        <v>1</v>
      </c>
      <c r="I41" s="58" t="s">
        <v>86</v>
      </c>
      <c r="J41" s="59" t="s">
        <v>86</v>
      </c>
      <c r="K41" s="57">
        <f t="shared" si="5"/>
        <v>16</v>
      </c>
      <c r="L41" s="60">
        <f t="shared" si="6"/>
        <v>1</v>
      </c>
      <c r="M41" s="61">
        <f t="shared" si="2"/>
        <v>0.16666666666666666</v>
      </c>
      <c r="N41" s="62">
        <f t="shared" si="3"/>
        <v>0.0625</v>
      </c>
    </row>
    <row r="42" spans="1:14" s="63" customFormat="1" ht="15" customHeight="1">
      <c r="A42" s="66"/>
      <c r="B42" s="54" t="s">
        <v>109</v>
      </c>
      <c r="C42" s="55">
        <v>11</v>
      </c>
      <c r="D42" s="56">
        <v>0</v>
      </c>
      <c r="E42" s="55">
        <v>7</v>
      </c>
      <c r="F42" s="56">
        <v>0</v>
      </c>
      <c r="G42" s="57">
        <v>5</v>
      </c>
      <c r="H42" s="56">
        <v>1</v>
      </c>
      <c r="I42" s="58" t="s">
        <v>86</v>
      </c>
      <c r="J42" s="59" t="s">
        <v>86</v>
      </c>
      <c r="K42" s="57">
        <f t="shared" si="5"/>
        <v>23</v>
      </c>
      <c r="L42" s="60">
        <f t="shared" si="6"/>
        <v>1</v>
      </c>
      <c r="M42" s="61">
        <f t="shared" si="2"/>
        <v>0.2</v>
      </c>
      <c r="N42" s="62">
        <f t="shared" si="3"/>
        <v>0.043478260869565216</v>
      </c>
    </row>
    <row r="43" spans="1:14" ht="15" customHeight="1" hidden="1">
      <c r="A43" s="42"/>
      <c r="B43" s="39" t="s">
        <v>30</v>
      </c>
      <c r="C43" s="17">
        <v>0</v>
      </c>
      <c r="D43" s="18">
        <v>0</v>
      </c>
      <c r="E43" s="17">
        <v>0</v>
      </c>
      <c r="F43" s="18">
        <v>0</v>
      </c>
      <c r="G43" s="29">
        <v>1</v>
      </c>
      <c r="H43" s="18">
        <v>0</v>
      </c>
      <c r="I43" s="26" t="s">
        <v>86</v>
      </c>
      <c r="J43" s="35" t="s">
        <v>86</v>
      </c>
      <c r="K43" s="29">
        <f t="shared" si="5"/>
        <v>1</v>
      </c>
      <c r="L43" s="45">
        <f t="shared" si="6"/>
        <v>0</v>
      </c>
      <c r="M43" s="61">
        <f t="shared" si="2"/>
        <v>0</v>
      </c>
      <c r="N43" s="62">
        <f t="shared" si="3"/>
        <v>0</v>
      </c>
    </row>
    <row r="44" spans="1:14" s="63" customFormat="1" ht="15" customHeight="1">
      <c r="A44" s="66"/>
      <c r="B44" s="54" t="s">
        <v>110</v>
      </c>
      <c r="C44" s="55">
        <v>11</v>
      </c>
      <c r="D44" s="56">
        <v>0</v>
      </c>
      <c r="E44" s="55">
        <v>5</v>
      </c>
      <c r="F44" s="56">
        <v>0</v>
      </c>
      <c r="G44" s="57">
        <v>11</v>
      </c>
      <c r="H44" s="56">
        <v>1</v>
      </c>
      <c r="I44" s="58" t="s">
        <v>86</v>
      </c>
      <c r="J44" s="59" t="s">
        <v>86</v>
      </c>
      <c r="K44" s="57">
        <f t="shared" si="5"/>
        <v>27</v>
      </c>
      <c r="L44" s="60">
        <f t="shared" si="6"/>
        <v>1</v>
      </c>
      <c r="M44" s="61">
        <f t="shared" si="2"/>
        <v>0.09090909090909091</v>
      </c>
      <c r="N44" s="62">
        <f t="shared" si="3"/>
        <v>0.037037037037037035</v>
      </c>
    </row>
    <row r="45" spans="1:14" ht="15" customHeight="1" hidden="1">
      <c r="A45" s="42"/>
      <c r="B45" s="39" t="s">
        <v>32</v>
      </c>
      <c r="C45" s="17">
        <v>3</v>
      </c>
      <c r="D45" s="18">
        <v>0</v>
      </c>
      <c r="E45" s="17">
        <v>3</v>
      </c>
      <c r="F45" s="18">
        <v>0</v>
      </c>
      <c r="G45" s="29">
        <v>1</v>
      </c>
      <c r="H45" s="18">
        <v>0</v>
      </c>
      <c r="I45" s="26" t="s">
        <v>86</v>
      </c>
      <c r="J45" s="35" t="s">
        <v>86</v>
      </c>
      <c r="K45" s="29">
        <f t="shared" si="5"/>
        <v>7</v>
      </c>
      <c r="L45" s="45">
        <f t="shared" si="6"/>
        <v>0</v>
      </c>
      <c r="M45" s="61">
        <f t="shared" si="2"/>
        <v>0</v>
      </c>
      <c r="N45" s="62">
        <f t="shared" si="3"/>
        <v>0</v>
      </c>
    </row>
    <row r="46" spans="1:14" ht="15" customHeight="1" hidden="1">
      <c r="A46" s="42"/>
      <c r="B46" s="39" t="s">
        <v>33</v>
      </c>
      <c r="C46" s="17">
        <v>8</v>
      </c>
      <c r="D46" s="18">
        <v>0</v>
      </c>
      <c r="E46" s="17">
        <v>12</v>
      </c>
      <c r="F46" s="18">
        <v>0</v>
      </c>
      <c r="G46" s="29">
        <v>17</v>
      </c>
      <c r="H46" s="18">
        <v>0</v>
      </c>
      <c r="I46" s="26" t="s">
        <v>86</v>
      </c>
      <c r="J46" s="35" t="s">
        <v>86</v>
      </c>
      <c r="K46" s="29">
        <f t="shared" si="5"/>
        <v>37</v>
      </c>
      <c r="L46" s="45">
        <f t="shared" si="6"/>
        <v>0</v>
      </c>
      <c r="M46" s="61">
        <f t="shared" si="2"/>
        <v>0</v>
      </c>
      <c r="N46" s="62">
        <f t="shared" si="3"/>
        <v>0</v>
      </c>
    </row>
    <row r="47" spans="1:14" ht="15" customHeight="1" hidden="1">
      <c r="A47" s="42"/>
      <c r="B47" s="39" t="s">
        <v>34</v>
      </c>
      <c r="C47" s="17">
        <v>2</v>
      </c>
      <c r="D47" s="18">
        <v>0</v>
      </c>
      <c r="E47" s="17">
        <v>3</v>
      </c>
      <c r="F47" s="18">
        <v>0</v>
      </c>
      <c r="G47" s="29">
        <v>2</v>
      </c>
      <c r="H47" s="18">
        <v>0</v>
      </c>
      <c r="I47" s="26" t="s">
        <v>86</v>
      </c>
      <c r="J47" s="35" t="s">
        <v>86</v>
      </c>
      <c r="K47" s="29">
        <f t="shared" si="5"/>
        <v>7</v>
      </c>
      <c r="L47" s="45">
        <f t="shared" si="6"/>
        <v>0</v>
      </c>
      <c r="M47" s="61">
        <f t="shared" si="2"/>
        <v>0</v>
      </c>
      <c r="N47" s="62">
        <f t="shared" si="3"/>
        <v>0</v>
      </c>
    </row>
    <row r="48" spans="1:14" ht="15" customHeight="1" hidden="1">
      <c r="A48" s="42"/>
      <c r="B48" s="39" t="s">
        <v>35</v>
      </c>
      <c r="C48" s="17">
        <v>10</v>
      </c>
      <c r="D48" s="18">
        <v>0</v>
      </c>
      <c r="E48" s="17">
        <v>4</v>
      </c>
      <c r="F48" s="18">
        <v>0</v>
      </c>
      <c r="G48" s="29">
        <v>12</v>
      </c>
      <c r="H48" s="18">
        <v>0</v>
      </c>
      <c r="I48" s="26" t="s">
        <v>86</v>
      </c>
      <c r="J48" s="35" t="s">
        <v>86</v>
      </c>
      <c r="K48" s="29">
        <f t="shared" si="5"/>
        <v>26</v>
      </c>
      <c r="L48" s="45">
        <f t="shared" si="6"/>
        <v>0</v>
      </c>
      <c r="M48" s="61">
        <f t="shared" si="2"/>
        <v>0</v>
      </c>
      <c r="N48" s="62">
        <f t="shared" si="3"/>
        <v>0</v>
      </c>
    </row>
    <row r="49" spans="1:14" ht="15" customHeight="1" hidden="1">
      <c r="A49" s="42"/>
      <c r="B49" s="39" t="s">
        <v>36</v>
      </c>
      <c r="C49" s="17">
        <v>2</v>
      </c>
      <c r="D49" s="18">
        <v>0</v>
      </c>
      <c r="E49" s="17">
        <v>2</v>
      </c>
      <c r="F49" s="18">
        <v>0</v>
      </c>
      <c r="G49" s="29">
        <v>5</v>
      </c>
      <c r="H49" s="18">
        <v>0</v>
      </c>
      <c r="I49" s="26" t="s">
        <v>86</v>
      </c>
      <c r="J49" s="35" t="s">
        <v>86</v>
      </c>
      <c r="K49" s="29">
        <f t="shared" si="5"/>
        <v>9</v>
      </c>
      <c r="L49" s="45">
        <f t="shared" si="6"/>
        <v>0</v>
      </c>
      <c r="M49" s="61">
        <f t="shared" si="2"/>
        <v>0</v>
      </c>
      <c r="N49" s="62">
        <f t="shared" si="3"/>
        <v>0</v>
      </c>
    </row>
    <row r="50" spans="1:14" ht="15" customHeight="1" hidden="1">
      <c r="A50" s="42"/>
      <c r="B50" s="39" t="s">
        <v>37</v>
      </c>
      <c r="C50" s="17">
        <v>0</v>
      </c>
      <c r="D50" s="18">
        <v>0</v>
      </c>
      <c r="E50" s="17">
        <v>0</v>
      </c>
      <c r="F50" s="18">
        <v>0</v>
      </c>
      <c r="G50" s="29">
        <v>1</v>
      </c>
      <c r="H50" s="18">
        <v>0</v>
      </c>
      <c r="I50" s="26" t="s">
        <v>86</v>
      </c>
      <c r="J50" s="35" t="s">
        <v>86</v>
      </c>
      <c r="K50" s="29">
        <f t="shared" si="5"/>
        <v>1</v>
      </c>
      <c r="L50" s="45">
        <f t="shared" si="6"/>
        <v>0</v>
      </c>
      <c r="M50" s="61">
        <f t="shared" si="2"/>
        <v>0</v>
      </c>
      <c r="N50" s="62">
        <f t="shared" si="3"/>
        <v>0</v>
      </c>
    </row>
    <row r="51" spans="1:14" ht="16.5" customHeight="1">
      <c r="A51" s="20" t="s">
        <v>11</v>
      </c>
      <c r="B51" s="43"/>
      <c r="C51" s="22">
        <f aca="true" t="shared" si="7" ref="C51:H51">SUM(C26:C50)</f>
        <v>408</v>
      </c>
      <c r="D51" s="23">
        <f t="shared" si="7"/>
        <v>0</v>
      </c>
      <c r="E51" s="22">
        <f t="shared" si="7"/>
        <v>451</v>
      </c>
      <c r="F51" s="23">
        <f t="shared" si="7"/>
        <v>1</v>
      </c>
      <c r="G51" s="33">
        <f t="shared" si="7"/>
        <v>449</v>
      </c>
      <c r="H51" s="23">
        <f t="shared" si="7"/>
        <v>25</v>
      </c>
      <c r="I51" s="26" t="s">
        <v>86</v>
      </c>
      <c r="J51" s="35" t="s">
        <v>86</v>
      </c>
      <c r="K51" s="32">
        <f t="shared" si="5"/>
        <v>1308</v>
      </c>
      <c r="L51" s="13">
        <f t="shared" si="6"/>
        <v>26</v>
      </c>
      <c r="M51" s="78">
        <f t="shared" si="2"/>
        <v>0.0556792873051225</v>
      </c>
      <c r="N51" s="76">
        <f t="shared" si="3"/>
        <v>0.019877675840978593</v>
      </c>
    </row>
    <row r="52" spans="1:14" ht="16.5" customHeight="1" thickBot="1">
      <c r="A52" s="24" t="s">
        <v>100</v>
      </c>
      <c r="B52" s="25"/>
      <c r="C52" s="24">
        <f aca="true" t="shared" si="8" ref="C52:H52">C25+C51</f>
        <v>707</v>
      </c>
      <c r="D52" s="25">
        <f t="shared" si="8"/>
        <v>0</v>
      </c>
      <c r="E52" s="24">
        <f t="shared" si="8"/>
        <v>770</v>
      </c>
      <c r="F52" s="25">
        <f t="shared" si="8"/>
        <v>7</v>
      </c>
      <c r="G52" s="34">
        <f t="shared" si="8"/>
        <v>773</v>
      </c>
      <c r="H52" s="25">
        <f t="shared" si="8"/>
        <v>49</v>
      </c>
      <c r="I52" s="26" t="s">
        <v>86</v>
      </c>
      <c r="J52" s="35" t="s">
        <v>86</v>
      </c>
      <c r="K52" s="34">
        <f t="shared" si="5"/>
        <v>2250</v>
      </c>
      <c r="L52" s="46">
        <f t="shared" si="6"/>
        <v>56</v>
      </c>
      <c r="M52" s="78">
        <f t="shared" si="2"/>
        <v>0.06338939197930142</v>
      </c>
      <c r="N52" s="76">
        <f t="shared" si="3"/>
        <v>0.024888888888888887</v>
      </c>
    </row>
    <row r="53" spans="4:14" ht="15" customHeight="1">
      <c r="D53" s="6"/>
      <c r="E53" s="4"/>
      <c r="F53" s="6"/>
      <c r="G53" s="4"/>
      <c r="H53" s="3"/>
      <c r="I53" s="4"/>
      <c r="J53" s="3"/>
      <c r="L53" s="3"/>
      <c r="M53" s="51"/>
      <c r="N53" s="51" t="s">
        <v>101</v>
      </c>
    </row>
    <row r="82" ht="15.75">
      <c r="N82" s="51"/>
    </row>
  </sheetData>
  <mergeCells count="1">
    <mergeCell ref="A1:N1"/>
  </mergeCells>
  <printOptions horizontalCentered="1"/>
  <pageMargins left="0.3937007874015748" right="0.36" top="0.45" bottom="0.29" header="0.3937007874015748" footer="0.275590551181102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360000000G</Manager>
  <Company>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全民督工97年度第4季通報案件統計表</dc:title>
  <dc:subject>全民督工97年度通報件數統計</dc:subject>
  <dc:creator> pcc</dc:creator>
  <cp:keywords>全民督工</cp:keywords>
  <dc:description>全民督工97年度第4季通報案件統計表</dc:description>
  <cp:lastModifiedBy>PCC</cp:lastModifiedBy>
  <cp:lastPrinted>2010-10-20T11:21:26Z</cp:lastPrinted>
  <dcterms:created xsi:type="dcterms:W3CDTF">2005-08-19T02:58:02Z</dcterms:created>
  <dcterms:modified xsi:type="dcterms:W3CDTF">2010-10-25T01:56:43Z</dcterms:modified>
  <cp:category>I2Z</cp:category>
  <cp:version/>
  <cp:contentType/>
  <cp:contentStatus/>
</cp:coreProperties>
</file>